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1985" activeTab="1"/>
  </bookViews>
  <sheets>
    <sheet name="copertina" sheetId="12" r:id="rId1"/>
    <sheet name="SCHEDA 1" sheetId="5" r:id="rId2"/>
    <sheet name="SCHEDA 2" sheetId="10" r:id="rId3"/>
    <sheet name="SCHEDA 2B" sheetId="6" r:id="rId4"/>
    <sheet name="SCHEDA 3" sheetId="8" r:id="rId5"/>
    <sheet name="SCHEDA 3B" sheetId="17" r:id="rId6"/>
    <sheet name="SCHEDA 4" sheetId="18" r:id="rId7"/>
    <sheet name="stanziamenti bilancio" sheetId="19" r:id="rId8"/>
  </sheets>
  <externalReferences>
    <externalReference r:id="rId9"/>
    <externalReference r:id="rId10"/>
  </externalReferences>
  <definedNames>
    <definedName name="_xlnm._FilterDatabase" localSheetId="2" hidden="1">'SCHEDA 2'!$A$5:$AM$38</definedName>
    <definedName name="_xlnm.Print_Area" localSheetId="5">'SCHEDA 3B'!$A$1:$V$22</definedName>
    <definedName name="Tabella_1" localSheetId="4">'SCHEDA 3'!$AC$5</definedName>
    <definedName name="Tabella_1" localSheetId="5">'SCHEDA 3B'!$S$5</definedName>
    <definedName name="Tabella_1" localSheetId="6">'SCHEDA 4'!$AC$5</definedName>
    <definedName name="_xlnm.Print_Titles" localSheetId="2">'SCHEDA 2'!$4:$5</definedName>
    <definedName name="_xlnm.Print_Titles" localSheetId="4">'SCHEDA 3'!$4:$5</definedName>
    <definedName name="_xlnm.Print_Titles" localSheetId="5">'SCHEDA 3B'!$4:$5</definedName>
    <definedName name="_xlnm.Print_Titles" localSheetId="6">'SCHEDA 4'!$4:$5</definedName>
  </definedNames>
  <calcPr calcId="145621"/>
</workbook>
</file>

<file path=xl/calcChain.xml><?xml version="1.0" encoding="utf-8"?>
<calcChain xmlns="http://schemas.openxmlformats.org/spreadsheetml/2006/main">
  <c r="C11" i="5" l="1"/>
  <c r="C7" i="5"/>
  <c r="D11" i="5" l="1"/>
  <c r="B11" i="5"/>
  <c r="B7" i="5"/>
  <c r="P8" i="10" l="1"/>
  <c r="N38" i="10" l="1"/>
  <c r="M38" i="10"/>
  <c r="H12" i="8"/>
  <c r="P35" i="10"/>
  <c r="P34" i="10"/>
  <c r="P26" i="10" l="1"/>
  <c r="P29" i="10" l="1"/>
  <c r="P30" i="10"/>
  <c r="P31" i="10"/>
  <c r="P9" i="10"/>
  <c r="I6" i="10" l="1"/>
  <c r="D9" i="5" l="1"/>
  <c r="C9" i="5"/>
  <c r="O11" i="10" l="1"/>
  <c r="D7" i="5" s="1"/>
  <c r="D13" i="5" s="1"/>
  <c r="O38" i="10" l="1"/>
  <c r="P27" i="10"/>
  <c r="P10" i="10" l="1"/>
  <c r="J39" i="19" l="1"/>
  <c r="J42" i="19"/>
  <c r="H42" i="19"/>
  <c r="C13" i="19" l="1"/>
  <c r="H13" i="19" s="1"/>
  <c r="I13" i="19" s="1"/>
  <c r="I41" i="19" s="1"/>
  <c r="G41" i="19" l="1"/>
  <c r="H41" i="19"/>
  <c r="K41" i="19"/>
  <c r="L41" i="19"/>
  <c r="N41" i="19"/>
  <c r="O41" i="19"/>
  <c r="Q41" i="19"/>
  <c r="R41" i="19"/>
  <c r="T41" i="19"/>
  <c r="C40" i="19"/>
  <c r="C39" i="19"/>
  <c r="F39" i="19" s="1"/>
  <c r="B40" i="19"/>
  <c r="B39" i="19"/>
  <c r="J40" i="19"/>
  <c r="M40" i="19" s="1"/>
  <c r="P40" i="19" s="1"/>
  <c r="S40" i="19" s="1"/>
  <c r="E40" i="19"/>
  <c r="D40" i="19"/>
  <c r="F40" i="19" l="1"/>
  <c r="J38" i="19"/>
  <c r="M38" i="19" s="1"/>
  <c r="P38" i="19" s="1"/>
  <c r="S38" i="19" s="1"/>
  <c r="E38" i="19"/>
  <c r="D38" i="19"/>
  <c r="C38" i="19"/>
  <c r="B38" i="19"/>
  <c r="J37" i="19"/>
  <c r="M37" i="19" s="1"/>
  <c r="P37" i="19" s="1"/>
  <c r="S37" i="19" s="1"/>
  <c r="E37" i="19"/>
  <c r="D37" i="19"/>
  <c r="C37" i="19"/>
  <c r="B37" i="19"/>
  <c r="J36" i="19"/>
  <c r="M36" i="19" s="1"/>
  <c r="P36" i="19" s="1"/>
  <c r="S36" i="19" s="1"/>
  <c r="E36" i="19"/>
  <c r="D36" i="19"/>
  <c r="C36" i="19"/>
  <c r="B36" i="19"/>
  <c r="J35" i="19"/>
  <c r="M35" i="19" s="1"/>
  <c r="P35" i="19" s="1"/>
  <c r="S35" i="19" s="1"/>
  <c r="E35" i="19"/>
  <c r="D35" i="19"/>
  <c r="C35" i="19"/>
  <c r="B35" i="19"/>
  <c r="J34" i="19"/>
  <c r="M34" i="19" s="1"/>
  <c r="P34" i="19" s="1"/>
  <c r="S34" i="19" s="1"/>
  <c r="E34" i="19"/>
  <c r="D34" i="19"/>
  <c r="C34" i="19"/>
  <c r="B34" i="19"/>
  <c r="J33" i="19"/>
  <c r="M33" i="19" s="1"/>
  <c r="P33" i="19" s="1"/>
  <c r="S33" i="19" s="1"/>
  <c r="E33" i="19"/>
  <c r="D33" i="19"/>
  <c r="C33" i="19"/>
  <c r="B33" i="19"/>
  <c r="J32" i="19"/>
  <c r="M32" i="19" s="1"/>
  <c r="P32" i="19" s="1"/>
  <c r="S32" i="19" s="1"/>
  <c r="E32" i="19"/>
  <c r="D32" i="19"/>
  <c r="C32" i="19"/>
  <c r="B32" i="19"/>
  <c r="J31" i="19"/>
  <c r="M31" i="19" s="1"/>
  <c r="P31" i="19" s="1"/>
  <c r="S31" i="19" s="1"/>
  <c r="E31" i="19"/>
  <c r="D31" i="19"/>
  <c r="C31" i="19"/>
  <c r="B31" i="19"/>
  <c r="J30" i="19"/>
  <c r="M30" i="19" s="1"/>
  <c r="P30" i="19" s="1"/>
  <c r="S30" i="19" s="1"/>
  <c r="E30" i="19"/>
  <c r="D30" i="19"/>
  <c r="C30" i="19"/>
  <c r="B30" i="19"/>
  <c r="J29" i="19"/>
  <c r="M29" i="19" s="1"/>
  <c r="P29" i="19" s="1"/>
  <c r="S29" i="19" s="1"/>
  <c r="E29" i="19"/>
  <c r="D29" i="19"/>
  <c r="C29" i="19"/>
  <c r="B29" i="19"/>
  <c r="J28" i="19"/>
  <c r="M28" i="19" s="1"/>
  <c r="P28" i="19" s="1"/>
  <c r="S28" i="19" s="1"/>
  <c r="E28" i="19"/>
  <c r="D28" i="19"/>
  <c r="C28" i="19"/>
  <c r="B28" i="19"/>
  <c r="J27" i="19"/>
  <c r="M27" i="19" s="1"/>
  <c r="P27" i="19" s="1"/>
  <c r="S27" i="19" s="1"/>
  <c r="E27" i="19"/>
  <c r="D27" i="19"/>
  <c r="C27" i="19"/>
  <c r="B27" i="19"/>
  <c r="J26" i="19"/>
  <c r="M26" i="19" s="1"/>
  <c r="P26" i="19" s="1"/>
  <c r="S26" i="19" s="1"/>
  <c r="E26" i="19"/>
  <c r="D26" i="19"/>
  <c r="C26" i="19"/>
  <c r="B26" i="19"/>
  <c r="J25" i="19"/>
  <c r="M25" i="19" s="1"/>
  <c r="P25" i="19" s="1"/>
  <c r="S25" i="19" s="1"/>
  <c r="E25" i="19"/>
  <c r="D25" i="19"/>
  <c r="C25" i="19"/>
  <c r="B25" i="19"/>
  <c r="J24" i="19"/>
  <c r="M24" i="19" s="1"/>
  <c r="P24" i="19" s="1"/>
  <c r="S24" i="19" s="1"/>
  <c r="E24" i="19"/>
  <c r="D24" i="19"/>
  <c r="C24" i="19"/>
  <c r="B24" i="19"/>
  <c r="J23" i="19"/>
  <c r="M23" i="19" s="1"/>
  <c r="P23" i="19" s="1"/>
  <c r="S23" i="19" s="1"/>
  <c r="E23" i="19"/>
  <c r="D23" i="19"/>
  <c r="C23" i="19"/>
  <c r="B23" i="19"/>
  <c r="J22" i="19"/>
  <c r="M22" i="19" s="1"/>
  <c r="P22" i="19" s="1"/>
  <c r="S22" i="19" s="1"/>
  <c r="E22" i="19"/>
  <c r="D22" i="19"/>
  <c r="C22" i="19"/>
  <c r="B22" i="19"/>
  <c r="J21" i="19"/>
  <c r="M21" i="19" s="1"/>
  <c r="P21" i="19" s="1"/>
  <c r="S21" i="19" s="1"/>
  <c r="E21" i="19"/>
  <c r="D21" i="19"/>
  <c r="C21" i="19"/>
  <c r="B21" i="19"/>
  <c r="J20" i="19"/>
  <c r="M20" i="19" s="1"/>
  <c r="P20" i="19" s="1"/>
  <c r="S20" i="19" s="1"/>
  <c r="E20" i="19"/>
  <c r="D20" i="19"/>
  <c r="C20" i="19"/>
  <c r="B20" i="19"/>
  <c r="J19" i="19"/>
  <c r="M19" i="19" s="1"/>
  <c r="P19" i="19" s="1"/>
  <c r="S19" i="19" s="1"/>
  <c r="E19" i="19"/>
  <c r="D19" i="19"/>
  <c r="C19" i="19"/>
  <c r="B19" i="19"/>
  <c r="J18" i="19"/>
  <c r="M18" i="19" s="1"/>
  <c r="P18" i="19" s="1"/>
  <c r="S18" i="19" s="1"/>
  <c r="E18" i="19"/>
  <c r="D18" i="19"/>
  <c r="C18" i="19"/>
  <c r="B18" i="19"/>
  <c r="J17" i="19"/>
  <c r="M17" i="19" s="1"/>
  <c r="P17" i="19" s="1"/>
  <c r="S17" i="19" s="1"/>
  <c r="E17" i="19"/>
  <c r="D17" i="19"/>
  <c r="C17" i="19"/>
  <c r="B17" i="19"/>
  <c r="J16" i="19"/>
  <c r="M16" i="19" s="1"/>
  <c r="P16" i="19" s="1"/>
  <c r="S16" i="19" s="1"/>
  <c r="E16" i="19"/>
  <c r="D16" i="19"/>
  <c r="J15" i="19"/>
  <c r="M15" i="19" s="1"/>
  <c r="P15" i="19" s="1"/>
  <c r="S15" i="19" s="1"/>
  <c r="E15" i="19"/>
  <c r="D15" i="19"/>
  <c r="C15" i="19"/>
  <c r="J14" i="19"/>
  <c r="M14" i="19" s="1"/>
  <c r="P14" i="19" s="1"/>
  <c r="S14" i="19" s="1"/>
  <c r="E14" i="19"/>
  <c r="D14" i="19"/>
  <c r="J13" i="19"/>
  <c r="M13" i="19" s="1"/>
  <c r="P13" i="19" s="1"/>
  <c r="S13" i="19" s="1"/>
  <c r="E13" i="19"/>
  <c r="D13" i="19"/>
  <c r="J12" i="19"/>
  <c r="M12" i="19" s="1"/>
  <c r="P12" i="19" s="1"/>
  <c r="S12" i="19" s="1"/>
  <c r="E12" i="19"/>
  <c r="D12" i="19"/>
  <c r="J11" i="19"/>
  <c r="M11" i="19" s="1"/>
  <c r="P11" i="19" s="1"/>
  <c r="S11" i="19" s="1"/>
  <c r="E11" i="19"/>
  <c r="D11" i="19"/>
  <c r="J10" i="19"/>
  <c r="M10" i="19" s="1"/>
  <c r="P10" i="19" s="1"/>
  <c r="S10" i="19" s="1"/>
  <c r="E10" i="19"/>
  <c r="D10" i="19"/>
  <c r="J9" i="19"/>
  <c r="M9" i="19" s="1"/>
  <c r="P9" i="19" s="1"/>
  <c r="S9" i="19" s="1"/>
  <c r="E9" i="19"/>
  <c r="D9" i="19"/>
  <c r="J8" i="19"/>
  <c r="M8" i="19" s="1"/>
  <c r="P8" i="19" s="1"/>
  <c r="S8" i="19" s="1"/>
  <c r="E8" i="19"/>
  <c r="D8" i="19"/>
  <c r="J7" i="19"/>
  <c r="M7" i="19" s="1"/>
  <c r="P7" i="19" s="1"/>
  <c r="S7" i="19" s="1"/>
  <c r="E7" i="19"/>
  <c r="D7" i="19"/>
  <c r="J6" i="19"/>
  <c r="E6" i="19"/>
  <c r="D6" i="19"/>
  <c r="B9" i="19"/>
  <c r="D41" i="19" l="1"/>
  <c r="E41" i="19"/>
  <c r="J41" i="19"/>
  <c r="F13" i="19"/>
  <c r="F15" i="19"/>
  <c r="F29" i="19"/>
  <c r="F21" i="19"/>
  <c r="F36" i="19"/>
  <c r="F18" i="19"/>
  <c r="F25" i="19"/>
  <c r="F17" i="19"/>
  <c r="F19" i="19"/>
  <c r="F20" i="19"/>
  <c r="F22" i="19"/>
  <c r="F23" i="19"/>
  <c r="F24" i="19"/>
  <c r="F26" i="19"/>
  <c r="F27" i="19"/>
  <c r="F28" i="19"/>
  <c r="F30" i="19"/>
  <c r="F31" i="19"/>
  <c r="F32" i="19"/>
  <c r="F33" i="19"/>
  <c r="F34" i="19"/>
  <c r="F35" i="19"/>
  <c r="F37" i="19"/>
  <c r="F38" i="19"/>
  <c r="M6" i="19"/>
  <c r="P6" i="19" l="1"/>
  <c r="P41" i="19" s="1"/>
  <c r="M41" i="19"/>
  <c r="C7" i="19"/>
  <c r="F7" i="19" l="1"/>
  <c r="S6" i="19"/>
  <c r="S41" i="19" s="1"/>
  <c r="P11" i="10"/>
  <c r="P12" i="10"/>
  <c r="P13" i="10"/>
  <c r="P14" i="10"/>
  <c r="P15" i="10"/>
  <c r="P16" i="10"/>
  <c r="P17" i="10"/>
  <c r="P18" i="10"/>
  <c r="P20" i="10"/>
  <c r="P21" i="10"/>
  <c r="P22" i="10"/>
  <c r="P23" i="10"/>
  <c r="P24" i="10"/>
  <c r="P25" i="10"/>
  <c r="P28" i="10"/>
  <c r="I9" i="10"/>
  <c r="B16" i="19" s="1"/>
  <c r="I8" i="10"/>
  <c r="B15" i="19" s="1"/>
  <c r="B14" i="19"/>
  <c r="B6" i="19"/>
  <c r="P6" i="10" l="1"/>
  <c r="P38" i="10" s="1"/>
  <c r="C6" i="19"/>
  <c r="C16" i="19"/>
  <c r="F16" i="19" s="1"/>
  <c r="F10" i="17"/>
  <c r="G4" i="17"/>
  <c r="J8" i="10"/>
  <c r="E8" i="5"/>
  <c r="E9" i="5"/>
  <c r="E10" i="5"/>
  <c r="E12" i="5"/>
  <c r="R38" i="10"/>
  <c r="J7" i="10"/>
  <c r="B7" i="19"/>
  <c r="I7" i="10"/>
  <c r="B8" i="19" s="1"/>
  <c r="B10" i="19"/>
  <c r="B11" i="19"/>
  <c r="B12" i="19"/>
  <c r="B13" i="19"/>
  <c r="F10" i="6"/>
  <c r="G10" i="6"/>
  <c r="E10" i="6"/>
  <c r="F6" i="19" l="1"/>
  <c r="J10" i="17"/>
  <c r="I10" i="17"/>
  <c r="H11" i="17" l="1"/>
  <c r="H10" i="17"/>
  <c r="C11" i="19" l="1"/>
  <c r="F11" i="19" s="1"/>
  <c r="C10" i="19"/>
  <c r="F10" i="19" s="1"/>
  <c r="C8" i="19"/>
  <c r="C12" i="19"/>
  <c r="F12" i="19" s="1"/>
  <c r="C14" i="19"/>
  <c r="F14" i="19" s="1"/>
  <c r="C9" i="19"/>
  <c r="C13" i="5"/>
  <c r="C41" i="19" l="1"/>
  <c r="F9" i="19"/>
  <c r="E11" i="5"/>
  <c r="F8" i="19"/>
  <c r="F41" i="19" s="1"/>
  <c r="B13" i="5" l="1"/>
  <c r="E7" i="5"/>
  <c r="I42" i="19"/>
  <c r="C42" i="19" l="1"/>
  <c r="B17" i="5"/>
  <c r="E13" i="5"/>
</calcChain>
</file>

<file path=xl/comments1.xml><?xml version="1.0" encoding="utf-8"?>
<comments xmlns="http://schemas.openxmlformats.org/spreadsheetml/2006/main">
  <authors>
    <author>Autore</author>
  </authors>
  <commentList>
    <comment ref="A4" authorId="0">
      <text>
        <r>
          <rPr>
            <sz val="8"/>
            <color indexed="81"/>
            <rFont val="Century Gothic"/>
            <family val="2"/>
          </rPr>
          <t>Numero progressivo da 1 a N. a partire dalle opere del primo anno.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8"/>
            <color indexed="81"/>
            <rFont val="Century Gothic"/>
            <family val="2"/>
          </rPr>
          <t xml:space="preserve"> Eventuale codice identificativo dell'intervento attribuito dall’Amministrazione (può essere vuoto).</t>
        </r>
      </text>
    </comment>
    <comment ref="F4" authorId="0">
      <text>
        <r>
          <rPr>
            <sz val="8"/>
            <color indexed="81"/>
            <rFont val="Century Gothic"/>
            <family val="2"/>
          </rPr>
          <t>In alternativa al codice ISTAT si può inserire il codice NUTS.</t>
        </r>
      </text>
    </comment>
    <comment ref="G4" authorId="0">
      <text>
        <r>
          <rPr>
            <sz val="8"/>
            <color indexed="81"/>
            <rFont val="Century Gothic"/>
            <family val="2"/>
          </rPr>
          <t>Vedi Tabella 1 e Tabella 2.</t>
        </r>
      </text>
    </comment>
    <comment ref="H4" authorId="0">
      <text>
        <r>
          <rPr>
            <sz val="8"/>
            <color indexed="81"/>
            <rFont val="Century Gothic"/>
            <family val="2"/>
          </rPr>
          <t>Vedi Tabella 1 e Tabella 2.</t>
        </r>
      </text>
    </comment>
    <comment ref="J4" authorId="0">
      <text>
        <r>
          <rPr>
            <sz val="8"/>
            <color indexed="81"/>
            <rFont val="Century Gothic"/>
            <family val="2"/>
          </rPr>
          <t>Vedi art. 128, comma 3, d.lgs. n. 163/2006 e s.m.i. secondo le priorità indicate dall'amministrazione con una scala in tre livelli (1= massima priorità, 3= minima priorità).</t>
        </r>
      </text>
    </comment>
    <comment ref="Q4" authorId="0">
      <text>
        <r>
          <rPr>
            <sz val="8"/>
            <color indexed="81"/>
            <rFont val="Century Gothic"/>
            <family val="2"/>
          </rPr>
          <t>Da compilarsi solo nell'ipotesi di cui all'art. 53, commi 6 e 7, d.lgs. n. 163/2006 e s.m.i. quando si tratta d’intervento che si realizza a seguito di specifica alienazione a favore dell'appaltatore. In caso affermativo compilare la scheda 2B.</t>
        </r>
      </text>
    </comment>
    <comment ref="S5" authorId="0">
      <text>
        <r>
          <rPr>
            <sz val="8"/>
            <color indexed="81"/>
            <rFont val="Century Gothic"/>
            <family val="2"/>
          </rPr>
          <t>Vedi Tabella 3.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copertura solo per e 168500,00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ACCERTAMENTO 2015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 xml:space="preserve">Quanto si prevede che si accerti con vincolo giuridicamente perfezionato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 xml:space="preserve">Quanto si prevede che si impegni con vincolo giuridicamente perefezionato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Quanto si prevede che si accerti con vincolo giuridicamente perfezionato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 xml:space="preserve">Quanto si prevede che si impegni con vincolo giuridicamente perefezionato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 xml:space="preserve">Quanto si prevede che si accerti con vincolo giuridicamente perfezionato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 xml:space="preserve">Quanto si prevede che si impegni con vincolo giuridicamente perefezionato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 xml:space="preserve">Quanto si prevede che si accerti con vincolo giuridicamente perfezionato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 xml:space="preserve">Quanto si prevede che si impegni con vincolo giuridicamente perefezionato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<sst xmlns="http://schemas.openxmlformats.org/spreadsheetml/2006/main" count="465" uniqueCount="217">
  <si>
    <t>QUADRO DELLE RISORSE DISPONIBILI</t>
  </si>
  <si>
    <t>TIPOLOGIE RISORSE</t>
  </si>
  <si>
    <t>Arco temporale di validità del programma</t>
  </si>
  <si>
    <t>Disponibilità Finanziaria </t>
  </si>
  <si>
    <t>Primo anno</t>
  </si>
  <si>
    <t>Secondo anno</t>
  </si>
  <si>
    <t>Terzo anno</t>
  </si>
  <si>
    <t>Importo Totale</t>
  </si>
  <si>
    <t>Entrate aventi destinazione vincolata per legge</t>
  </si>
  <si>
    <t>Entrate acquisite mediante contrazione di mutuo</t>
  </si>
  <si>
    <t>Entrate acquisite mediante apporti di capitali privati</t>
  </si>
  <si>
    <t>Trasferimento di immobili ex art. 53, commi 6 e 7, d.lgs. n. 163/2006</t>
  </si>
  <si>
    <t>Stanziamenti di bilancio</t>
  </si>
  <si>
    <t>Altro</t>
  </si>
  <si>
    <t>Totali</t>
  </si>
  <si>
    <t>importo</t>
  </si>
  <si>
    <t>(in euro)</t>
  </si>
  <si>
    <t>Il responsabile del programma</t>
  </si>
  <si>
    <t>ELENCO DEGLI IMMOBILI DA TRASFERIRE ex art. 53, commi 6 e 7, d.lgs. n. 163/2006 e s.m.i.</t>
  </si>
  <si>
    <t>Riferimento intervento</t>
  </si>
  <si>
    <t>Descrizione immobile</t>
  </si>
  <si>
    <t>Solo diritto di superficie</t>
  </si>
  <si>
    <t>Piena proprietà</t>
  </si>
  <si>
    <t>1° anno</t>
  </si>
  <si>
    <t>Elenco degli immobili da trasferire ex art. 53, commi 6 e 7, d.lgs. n. 163/2006</t>
  </si>
  <si>
    <t>2° anno</t>
  </si>
  <si>
    <t>3° anno</t>
  </si>
  <si>
    <t>Arco temporale di validità del programma
 Valore Stimato</t>
  </si>
  <si>
    <t>TOTALE</t>
  </si>
  <si>
    <t>N. progr.</t>
  </si>
  <si>
    <t xml:space="preserve">Cod. Int.
Amm.ne </t>
  </si>
  <si>
    <t>CODICE  ISTAT</t>
  </si>
  <si>
    <t>Reg.</t>
  </si>
  <si>
    <t>Prov.</t>
  </si>
  <si>
    <t>Codice
NUTS</t>
  </si>
  <si>
    <t>Tipologia</t>
  </si>
  <si>
    <t>Categoria</t>
  </si>
  <si>
    <t>DESCRIZIONE DELL’INTERVENTO</t>
  </si>
  <si>
    <t>Priorità</t>
  </si>
  <si>
    <t>STIMA DEI COSTI DEL PROGRAMMA</t>
  </si>
  <si>
    <t>Totale</t>
  </si>
  <si>
    <t>S/N</t>
  </si>
  <si>
    <t>Cessione
Immobili</t>
  </si>
  <si>
    <t>Apporto di capitale privato</t>
  </si>
  <si>
    <t>Importo</t>
  </si>
  <si>
    <t>ARTICOLAZIONE DELLA COPERTURA FINANZIARIA</t>
  </si>
  <si>
    <t>Primo
Anno</t>
  </si>
  <si>
    <t>Secondo
Anno</t>
  </si>
  <si>
    <t>Terzo
Anno</t>
  </si>
  <si>
    <t>Com.</t>
  </si>
  <si>
    <t>N</t>
  </si>
  <si>
    <t>CUP</t>
  </si>
  <si>
    <t>DESCRIZIONE INTERVENTO</t>
  </si>
  <si>
    <t>CPV</t>
  </si>
  <si>
    <t>RESPONSABILE DEL PROCEDIMENTO</t>
  </si>
  <si>
    <t>Importo totale intervento</t>
  </si>
  <si>
    <t>FINALITA'</t>
  </si>
  <si>
    <t>Conformità</t>
  </si>
  <si>
    <t>Stima tempi di esecuzione</t>
  </si>
  <si>
    <t>Cognome</t>
  </si>
  <si>
    <t>Nome</t>
  </si>
  <si>
    <t>TRIM/ANNO
INIZIO LAVORI</t>
  </si>
  <si>
    <t>TRIM/ANNO
FINE LAVORI</t>
  </si>
  <si>
    <t>Urb
(S/N)</t>
  </si>
  <si>
    <t>Amb
(S/N)</t>
  </si>
  <si>
    <t>ELENCO  ANNUALE</t>
  </si>
  <si>
    <t>STATO
PROGETTAZIONE 
approvata</t>
  </si>
  <si>
    <t xml:space="preserve">CODICE UNICO
INTERVENTO CUI </t>
  </si>
  <si>
    <t>Cod. Int. Amm.ne</t>
  </si>
  <si>
    <t>Importo
annualità</t>
  </si>
  <si>
    <t>cap.</t>
  </si>
  <si>
    <t>E</t>
  </si>
  <si>
    <t>E/1</t>
  </si>
  <si>
    <t>E/2</t>
  </si>
  <si>
    <t>Entrate aventi destinazione vincolata per legge (1)</t>
  </si>
  <si>
    <t>Stanziamenti di bilancio (2)</t>
  </si>
  <si>
    <t>Accantonamento di cui all'art. 12, comma 1, del d.P.R. n. 207/2010 riferito al primo anno</t>
  </si>
  <si>
    <t>DESCRIZIONE DEL CONTRATTO</t>
  </si>
  <si>
    <t>Servizi</t>
  </si>
  <si>
    <t>Forniture</t>
  </si>
  <si>
    <t>Importo Contrattuale presunto</t>
  </si>
  <si>
    <t>Fonte risorse finanziarie</t>
  </si>
  <si>
    <t>MIS</t>
  </si>
  <si>
    <t>S</t>
  </si>
  <si>
    <t>PP</t>
  </si>
  <si>
    <t xml:space="preserve">consolidamento e restauro chiesa San Giuseppe  in Solanas </t>
  </si>
  <si>
    <t>LL.PP. 758</t>
  </si>
  <si>
    <t>800146509252-0150003</t>
  </si>
  <si>
    <t xml:space="preserve">interventi mitigazione rischio idraulico Rio Solanas  </t>
  </si>
  <si>
    <t>4524640-07</t>
  </si>
  <si>
    <t xml:space="preserve">Pisu </t>
  </si>
  <si>
    <t xml:space="preserve">Vitale </t>
  </si>
  <si>
    <t>AMB</t>
  </si>
  <si>
    <t>SF</t>
  </si>
  <si>
    <t>Cocco</t>
  </si>
  <si>
    <t xml:space="preserve">Luisa </t>
  </si>
  <si>
    <t>LL.PP. 733</t>
  </si>
  <si>
    <t>800146509252-0150013</t>
  </si>
  <si>
    <t>Piano Nazionale di edilizia Abitativa, linea di intervento b) ed e)</t>
  </si>
  <si>
    <t>4545400-0-4</t>
  </si>
  <si>
    <t>Dott.Ing. Luisa  Cocco</t>
  </si>
  <si>
    <t>Dott.Ing. Luisa Cocco</t>
  </si>
  <si>
    <t>LL.PP. 748</t>
  </si>
  <si>
    <t>800146509252-0150015</t>
  </si>
  <si>
    <t>J15G120-00670005</t>
  </si>
  <si>
    <t>4525200-0-8</t>
  </si>
  <si>
    <t xml:space="preserve">Risanamento della fascia costiera del Comune di SINNAI frazione di Solanas completamento 1° lotto funzionale: Collettori e impianto di depurazione </t>
  </si>
  <si>
    <t>092</t>
  </si>
  <si>
    <t>0080</t>
  </si>
  <si>
    <t>ITG28</t>
  </si>
  <si>
    <t>06</t>
  </si>
  <si>
    <t>A0512</t>
  </si>
  <si>
    <t xml:space="preserve">completamento della cittadella sportiva S.Elena e dell'impiantosportivo Paolo Pizzi loc. S. Elena </t>
  </si>
  <si>
    <t>A0101</t>
  </si>
  <si>
    <t xml:space="preserve">Completamento strada circonvallazione sud- ovest </t>
  </si>
  <si>
    <t>n</t>
  </si>
  <si>
    <t>01</t>
  </si>
  <si>
    <t>A0215</t>
  </si>
  <si>
    <t xml:space="preserve">Acquisizione aree ed opere di urbanizzazione nel piano di lottizzazione Sant'Elena </t>
  </si>
  <si>
    <t>A0536</t>
  </si>
  <si>
    <t xml:space="preserve">Ampliamento della nuova Caserma Carabinieri </t>
  </si>
  <si>
    <t xml:space="preserve">Approvvigionamento idrico del teritorio di San Gregorio, San Paolo, San Basilio e del Villaggio delle Mimose </t>
  </si>
  <si>
    <t xml:space="preserve">Collegamento della rete idrica di Tasonis all'acquedotto di Corongiu </t>
  </si>
  <si>
    <t>Completamento della circonvallazione Nord</t>
  </si>
  <si>
    <t>04</t>
  </si>
  <si>
    <t>A0508</t>
  </si>
  <si>
    <t>Fabbrica della creatività e laboratorio delle Arti ( P.I.S.U.)</t>
  </si>
  <si>
    <t>A0299</t>
  </si>
  <si>
    <t>Parco Territoriale e urbano della Pineta di Sinnai ( P.I.S.U.)</t>
  </si>
  <si>
    <t>Polo dell'associazionismo ambientale e culturale sportivo e della protezione civile (P.I.S.U.)</t>
  </si>
  <si>
    <t>Ponte di attraversamento sul rio Solanas</t>
  </si>
  <si>
    <t>E1099</t>
  </si>
  <si>
    <t>Realizzazione di una piscina per addestramento attività subacquee</t>
  </si>
  <si>
    <t xml:space="preserve">Realizzazione di nuovo svincolo d'accesso principale nella frazione di Solanas sulla S.P. per Villasimius </t>
  </si>
  <si>
    <t>03</t>
  </si>
  <si>
    <t>A0537</t>
  </si>
  <si>
    <t>A0533</t>
  </si>
  <si>
    <t>Ristrutturazione della Casa Comunale del comune di Sinnai "operazioni finalizzate al risparmio e all'efficienza energetica negli edifici degli enti pubblici della Sardegna (EE11)"</t>
  </si>
  <si>
    <t>Valorizzazione del patrimonio culturale e paesaggistico ambientale tramite la realizzazione di una struttura ricettiva polifunzionale denominata "Residenza e laboratori esperienziali "</t>
  </si>
  <si>
    <t xml:space="preserve">Valorizzazione del sito archeologico di Bruncu Mogumu e parti pertineza foresta Campidano Sinnai </t>
  </si>
  <si>
    <t>A0531</t>
  </si>
  <si>
    <t>00800</t>
  </si>
  <si>
    <t>A0205</t>
  </si>
  <si>
    <t>A0509</t>
  </si>
  <si>
    <t>CRONOPROGRAMMA DI PREVISIONE PER INVESTIMENTI</t>
  </si>
  <si>
    <t>DESCRIZIONE INVESTIMENTO</t>
  </si>
  <si>
    <t>ANNOTAZIONI</t>
  </si>
  <si>
    <t>descrizione</t>
  </si>
  <si>
    <t>2015</t>
  </si>
  <si>
    <t>2016</t>
  </si>
  <si>
    <t>2017</t>
  </si>
  <si>
    <t>fonte di finanziamento</t>
  </si>
  <si>
    <t>Stanziamento di entrata</t>
  </si>
  <si>
    <t>Stanziamento di spesa</t>
  </si>
  <si>
    <t>FPV</t>
  </si>
  <si>
    <t>totale</t>
  </si>
  <si>
    <t>TOTALE OPERA</t>
  </si>
  <si>
    <t>stime POT</t>
  </si>
  <si>
    <t>ALTRI ANNI SUCCESSIVI</t>
  </si>
  <si>
    <t>Bilancio comunale</t>
  </si>
  <si>
    <t>cap 34300</t>
  </si>
  <si>
    <t>RAS</t>
  </si>
  <si>
    <t>FONDI POR-FERS 2007-2013</t>
  </si>
  <si>
    <t>CIPE</t>
  </si>
  <si>
    <t>Fondi JESSICA</t>
  </si>
  <si>
    <t>Recupero risorse da rinegoziazione mutui</t>
  </si>
  <si>
    <t>Cap. 8280 Entrata - Finanziamento RAS</t>
  </si>
  <si>
    <t>campidano ambiente -Alienazione Ecocentro</t>
  </si>
  <si>
    <t>finanziamento ATO</t>
  </si>
  <si>
    <t>finanziamento regionale e nazionale</t>
  </si>
  <si>
    <t>ras</t>
  </si>
  <si>
    <t>mutuo fondi jessica</t>
  </si>
  <si>
    <t>PD</t>
  </si>
  <si>
    <t>Piano straordinario di edilizia scolastica ISCOL@</t>
  </si>
  <si>
    <t>Sistemazione idraulica Via Pineta, Via Majorana e più,</t>
  </si>
  <si>
    <t>capitolo</t>
  </si>
  <si>
    <t>applicazione avanzo vincolato</t>
  </si>
  <si>
    <t>ACQUAVITANA</t>
  </si>
  <si>
    <t>entrata</t>
  </si>
  <si>
    <t>842500/860500</t>
  </si>
  <si>
    <t>avanzo</t>
  </si>
  <si>
    <t>contributi ras</t>
  </si>
  <si>
    <t>MANUTENZIONE STRAORDINARIA CENTRO SOCIO CULTURALE VIA COLLETTA</t>
  </si>
  <si>
    <t>Realizzazione opere di
urbanizzazione nuovi
lotti Piano di Zona Sa
Pira</t>
  </si>
  <si>
    <t>A0211</t>
  </si>
  <si>
    <t>Realizzazione loculi nuovo cimitero</t>
  </si>
  <si>
    <t>A0535</t>
  </si>
  <si>
    <t>Centro pilota ISOLA</t>
  </si>
  <si>
    <t>VIDEOSORVEGLIANZA</t>
  </si>
  <si>
    <t>ENTRATA</t>
  </si>
  <si>
    <t>842500_860500</t>
  </si>
  <si>
    <t>766000_878000</t>
  </si>
  <si>
    <t>758000_878000</t>
  </si>
  <si>
    <t xml:space="preserve">Riqualificazione ambientale Torre delle Stelle </t>
  </si>
  <si>
    <r>
      <t>Completamenteo Strada intercomunale S</t>
    </r>
    <r>
      <rPr>
        <i/>
        <sz val="11"/>
        <color rgb="FF000000"/>
        <rFont val="Cambria"/>
        <family val="1"/>
      </rPr>
      <t xml:space="preserve">a Corti </t>
    </r>
  </si>
  <si>
    <t>Riqualificazione ambientale  degli
agglomerati di Solanas</t>
  </si>
  <si>
    <t xml:space="preserve">  “Parco territoriale e urbano della pineta di Sinnai”: razionalizzazione percorso pedonale e carrabile.</t>
  </si>
  <si>
    <t xml:space="preserve"> ITG28 </t>
  </si>
  <si>
    <t>Schema di Programma Triennale Opere Pubbliche 2017-2019
Elenco Annuale 2017</t>
  </si>
  <si>
    <t>SCHEDA 1: PROGRAMMA TRIENNALE DELLE OPERE PUBBLICHE 2017-2019 DELL’AMMINISTRAZIONE COMUNE DI SINNAI</t>
  </si>
  <si>
    <t>SCHEDA 2: PROGRAMMA TRIENNALE DELLE OPERE PUBBLICHE 2017-2019 DELL’AMMINISTRAZIONE COMUNE DI SINNAI</t>
  </si>
  <si>
    <t>SCHEDA 2B: PROGRAMMA TRIENNALE DELLE OPERE PUBBLICHE 2017-2019 DELL’AMMINISTRAZIONE COMUNE DI SINNAI</t>
  </si>
  <si>
    <t>SCHEDA 3: PROGRAMMA TRIENNALE DELLE OPERE PUBBLICHE 2017-2019 DELL’AMMINISTRAZIONE COMUNE DI SINNAI</t>
  </si>
  <si>
    <t>SCHEDA 3B: PROGRAMMA TRIENNALE DELLE OPERE PUBBLICHE 2017-2019 DELL’AMMINISTRAZIONE COMUNE DI SINNAI</t>
  </si>
  <si>
    <t>ELENCO DEI LAVORI IN ECONOMIA DA ALLEGARE ALL'ELENCO ANNUALE DELLE OPERE PUBBLICHE 2017</t>
  </si>
  <si>
    <t>32323500-8 </t>
  </si>
  <si>
    <t>4521420-0-2</t>
  </si>
  <si>
    <t>4521540-0-1</t>
  </si>
  <si>
    <t xml:space="preserve">Plumitallo </t>
  </si>
  <si>
    <t>Carlo</t>
  </si>
  <si>
    <t>Mereu</t>
  </si>
  <si>
    <t xml:space="preserve"> Giuseppe</t>
  </si>
  <si>
    <t>4/2017</t>
  </si>
  <si>
    <t>4/2018</t>
  </si>
  <si>
    <t>4/2019</t>
  </si>
  <si>
    <t xml:space="preserve">J19G14000250000 </t>
  </si>
  <si>
    <t>Realizzazione loculi cimiteriali e opere accessorie nel nuovo cimitero comunale di Baccu Narbonis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</si>
</sst>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32" x14ac:knownFonts="1"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Century Gothic"/>
      <family val="2"/>
    </font>
    <font>
      <i/>
      <sz val="12"/>
      <color theme="1"/>
      <name val="Tahoma"/>
      <family val="2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i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b/>
      <sz val="8"/>
      <color rgb="FF000000"/>
      <name val="Tahoma"/>
      <family val="2"/>
    </font>
    <font>
      <b/>
      <sz val="16"/>
      <color theme="1"/>
      <name val="Tahoma"/>
      <family val="2"/>
    </font>
    <font>
      <sz val="10"/>
      <color theme="1"/>
      <name val="Century Gothic"/>
      <family val="2"/>
    </font>
    <font>
      <b/>
      <i/>
      <sz val="18"/>
      <color indexed="12"/>
      <name val="Arial"/>
      <family val="2"/>
    </font>
    <font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horizontal="center" vertical="center" wrapText="1"/>
    </xf>
    <xf numFmtId="44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9" fillId="0" borderId="0" applyNumberFormat="0" applyBorder="0" applyProtection="0"/>
  </cellStyleXfs>
  <cellXfs count="228">
    <xf numFmtId="0" fontId="0" fillId="0" borderId="0" xfId="0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15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/>
    </xf>
    <xf numFmtId="49" fontId="10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44" fontId="15" fillId="0" borderId="0" xfId="1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15" fillId="0" borderId="4" xfId="0" applyNumberFormat="1" applyFont="1" applyBorder="1" applyAlignment="1">
      <alignment horizontal="right" vertical="center"/>
    </xf>
    <xf numFmtId="164" fontId="15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12" fillId="0" borderId="4" xfId="0" applyNumberFormat="1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4" fontId="14" fillId="0" borderId="1" xfId="1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0" borderId="0" xfId="0" applyFo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vertical="center" wrapText="1"/>
    </xf>
    <xf numFmtId="49" fontId="10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164" fontId="13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12" xfId="0" applyBorder="1" applyAlignment="1"/>
    <xf numFmtId="0" fontId="0" fillId="0" borderId="0" xfId="0" applyAlignment="1"/>
    <xf numFmtId="0" fontId="0" fillId="0" borderId="16" xfId="0" applyBorder="1" applyAlignment="1"/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4" fontId="24" fillId="6" borderId="20" xfId="0" applyNumberFormat="1" applyFont="1" applyFill="1" applyBorder="1" applyAlignment="1"/>
    <xf numFmtId="4" fontId="24" fillId="6" borderId="21" xfId="0" applyNumberFormat="1" applyFont="1" applyFill="1" applyBorder="1" applyAlignment="1"/>
    <xf numFmtId="4" fontId="24" fillId="6" borderId="20" xfId="0" applyNumberFormat="1" applyFont="1" applyFill="1" applyBorder="1" applyAlignment="1">
      <alignment horizontal="center"/>
    </xf>
    <xf numFmtId="0" fontId="24" fillId="6" borderId="2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/>
    </xf>
    <xf numFmtId="0" fontId="0" fillId="0" borderId="0" xfId="0" applyFill="1" applyAlignment="1"/>
    <xf numFmtId="0" fontId="0" fillId="0" borderId="27" xfId="0" applyBorder="1" applyAlignment="1">
      <alignment vertical="center"/>
    </xf>
    <xf numFmtId="0" fontId="25" fillId="0" borderId="29" xfId="0" applyFont="1" applyFill="1" applyBorder="1" applyAlignment="1">
      <alignment horizontal="center"/>
    </xf>
    <xf numFmtId="49" fontId="25" fillId="0" borderId="30" xfId="0" applyNumberFormat="1" applyFont="1" applyFill="1" applyBorder="1" applyAlignment="1">
      <alignment horizontal="center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49" fontId="25" fillId="0" borderId="3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27" xfId="0" applyFill="1" applyBorder="1" applyAlignment="1"/>
    <xf numFmtId="43" fontId="3" fillId="0" borderId="33" xfId="2" applyFont="1" applyFill="1" applyBorder="1" applyAlignment="1" applyProtection="1">
      <alignment vertical="center"/>
      <protection locked="0"/>
    </xf>
    <xf numFmtId="43" fontId="3" fillId="0" borderId="34" xfId="2" applyFont="1" applyFill="1" applyBorder="1" applyAlignment="1" applyProtection="1">
      <alignment vertical="center"/>
      <protection locked="0"/>
    </xf>
    <xf numFmtId="43" fontId="3" fillId="0" borderId="35" xfId="2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left" vertical="center" wrapText="1"/>
      <protection locked="0"/>
    </xf>
    <xf numFmtId="43" fontId="3" fillId="0" borderId="37" xfId="2" applyFont="1" applyFill="1" applyBorder="1" applyAlignment="1" applyProtection="1">
      <alignment vertical="top"/>
      <protection locked="0"/>
    </xf>
    <xf numFmtId="43" fontId="3" fillId="0" borderId="38" xfId="2" applyFont="1" applyFill="1" applyBorder="1" applyAlignment="1" applyProtection="1">
      <alignment vertical="top"/>
      <protection locked="0"/>
    </xf>
    <xf numFmtId="43" fontId="3" fillId="0" borderId="39" xfId="2" applyFont="1" applyFill="1" applyBorder="1" applyAlignment="1" applyProtection="1">
      <alignment vertical="center"/>
    </xf>
    <xf numFmtId="0" fontId="0" fillId="0" borderId="40" xfId="0" applyFill="1" applyBorder="1" applyAlignment="1" applyProtection="1">
      <alignment horizontal="left" vertical="center" wrapText="1"/>
      <protection locked="0"/>
    </xf>
    <xf numFmtId="43" fontId="3" fillId="0" borderId="37" xfId="2" applyFont="1" applyFill="1" applyBorder="1" applyAlignment="1" applyProtection="1">
      <alignment vertical="center"/>
      <protection locked="0"/>
    </xf>
    <xf numFmtId="43" fontId="3" fillId="0" borderId="38" xfId="2" applyFont="1" applyFill="1" applyBorder="1" applyAlignment="1" applyProtection="1">
      <alignment vertical="center"/>
      <protection locked="0"/>
    </xf>
    <xf numFmtId="0" fontId="0" fillId="0" borderId="27" xfId="0" applyBorder="1" applyAlignment="1"/>
    <xf numFmtId="43" fontId="26" fillId="0" borderId="37" xfId="2" applyFont="1" applyFill="1" applyBorder="1" applyAlignment="1" applyProtection="1">
      <alignment vertical="center"/>
      <protection locked="0"/>
    </xf>
    <xf numFmtId="43" fontId="26" fillId="0" borderId="38" xfId="2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horizontal="center" vertical="top" wrapText="1"/>
      <protection locked="0"/>
    </xf>
    <xf numFmtId="0" fontId="3" fillId="0" borderId="4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0" fillId="0" borderId="0" xfId="0" applyFill="1" applyBorder="1" applyAlignment="1"/>
    <xf numFmtId="4" fontId="0" fillId="0" borderId="0" xfId="0" applyNumberFormat="1" applyFill="1" applyAlignment="1"/>
    <xf numFmtId="4" fontId="0" fillId="0" borderId="0" xfId="0" applyNumberFormat="1" applyAlignment="1"/>
    <xf numFmtId="0" fontId="10" fillId="0" borderId="1" xfId="0" applyFont="1" applyFill="1" applyBorder="1" applyAlignment="1" applyProtection="1">
      <alignment horizontal="center" vertical="center" wrapText="1"/>
    </xf>
    <xf numFmtId="43" fontId="3" fillId="0" borderId="33" xfId="2" applyFont="1" applyFill="1" applyBorder="1" applyAlignment="1" applyProtection="1">
      <alignment vertical="center"/>
    </xf>
    <xf numFmtId="0" fontId="25" fillId="6" borderId="28" xfId="0" applyFont="1" applyFill="1" applyBorder="1" applyAlignment="1" applyProtection="1">
      <alignment vertical="top"/>
    </xf>
    <xf numFmtId="4" fontId="25" fillId="6" borderId="41" xfId="0" applyNumberFormat="1" applyFont="1" applyFill="1" applyBorder="1" applyAlignment="1" applyProtection="1">
      <alignment vertical="top"/>
    </xf>
    <xf numFmtId="0" fontId="10" fillId="4" borderId="1" xfId="0" applyFont="1" applyFill="1" applyBorder="1" applyAlignment="1" applyProtection="1">
      <alignment horizontal="center" vertical="center" wrapText="1"/>
    </xf>
    <xf numFmtId="8" fontId="3" fillId="0" borderId="37" xfId="2" applyNumberFormat="1" applyFont="1" applyFill="1" applyBorder="1" applyAlignment="1" applyProtection="1">
      <alignment vertical="top"/>
      <protection locked="0"/>
    </xf>
    <xf numFmtId="43" fontId="3" fillId="4" borderId="33" xfId="2" applyFont="1" applyFill="1" applyBorder="1" applyAlignment="1" applyProtection="1">
      <alignment vertical="center"/>
    </xf>
    <xf numFmtId="43" fontId="3" fillId="7" borderId="33" xfId="2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25" fillId="3" borderId="41" xfId="0" applyNumberFormat="1" applyFont="1" applyFill="1" applyBorder="1" applyAlignment="1" applyProtection="1">
      <alignment vertical="top"/>
    </xf>
    <xf numFmtId="4" fontId="0" fillId="0" borderId="0" xfId="0" applyNumberFormat="1" applyFill="1" applyBorder="1" applyAlignment="1"/>
    <xf numFmtId="0" fontId="8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4" fillId="0" borderId="1" xfId="1" quotePrefix="1" applyNumberFormat="1" applyFont="1" applyBorder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8" fontId="28" fillId="0" borderId="4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8" fontId="28" fillId="0" borderId="43" xfId="0" applyNumberFormat="1" applyFont="1" applyFill="1" applyBorder="1" applyAlignment="1">
      <alignment horizontal="right" vertical="center" wrapText="1"/>
    </xf>
    <xf numFmtId="0" fontId="30" fillId="0" borderId="44" xfId="4" applyFont="1" applyFill="1" applyBorder="1" applyAlignment="1" applyProtection="1">
      <alignment vertical="center" wrapText="1"/>
    </xf>
    <xf numFmtId="44" fontId="10" fillId="0" borderId="1" xfId="1" applyNumberFormat="1" applyFont="1" applyFill="1" applyBorder="1" applyAlignment="1">
      <alignment horizontal="right" vertical="center"/>
    </xf>
    <xf numFmtId="44" fontId="15" fillId="0" borderId="1" xfId="1" applyNumberFormat="1" applyFont="1" applyFill="1" applyBorder="1" applyAlignment="1">
      <alignment horizontal="right" vertical="center"/>
    </xf>
    <xf numFmtId="44" fontId="8" fillId="0" borderId="0" xfId="0" applyNumberFormat="1" applyFont="1" applyFill="1" applyAlignment="1">
      <alignment horizontal="center" vertical="center" wrapText="1"/>
    </xf>
    <xf numFmtId="44" fontId="30" fillId="0" borderId="44" xfId="4" applyNumberFormat="1" applyFont="1" applyFill="1" applyBorder="1" applyAlignment="1">
      <alignment horizontal="center" vertical="center" wrapText="1"/>
    </xf>
    <xf numFmtId="8" fontId="10" fillId="0" borderId="1" xfId="1" applyNumberFormat="1" applyFont="1" applyFill="1" applyBorder="1" applyAlignment="1">
      <alignment horizontal="right" vertical="center"/>
    </xf>
    <xf numFmtId="8" fontId="15" fillId="0" borderId="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0" fillId="0" borderId="2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49" fontId="25" fillId="0" borderId="24" xfId="0" applyNumberFormat="1" applyFont="1" applyFill="1" applyBorder="1" applyAlignment="1">
      <alignment horizontal="center"/>
    </xf>
    <xf numFmtId="49" fontId="25" fillId="0" borderId="25" xfId="0" applyNumberFormat="1" applyFont="1" applyFill="1" applyBorder="1" applyAlignment="1">
      <alignment horizontal="center"/>
    </xf>
    <xf numFmtId="49" fontId="25" fillId="0" borderId="26" xfId="0" applyNumberFormat="1" applyFont="1" applyFill="1" applyBorder="1" applyAlignment="1">
      <alignment horizontal="center"/>
    </xf>
  </cellXfs>
  <cellStyles count="5">
    <cellStyle name="Euro" xfId="1"/>
    <cellStyle name="Excel Built-in Normal" xfId="4"/>
    <cellStyle name="Migliaia" xfId="2" builtinId="3"/>
    <cellStyle name="Normale" xfId="0" builtinId="0" customBuiltin="1"/>
    <cellStyle name="Normale 2" xfId="3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lpp\PIANO%20TRIENNALE%20e%20DELIBERE\Programma%20triennale%202016-2018\Copia%20di%20POT_2016-2018_versione%20aggiornata%20ra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GASERVER\Economico%20Sociale\Scambio\X%20RAFFAELE\RIACCERTAMENTO%20STRAORDINARIO\POT_2015-2017_SINNAI%20INTEGRATO%20R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CHEDA 1"/>
      <sheetName val="SCHEDA 2"/>
      <sheetName val="SCHEDA 2B"/>
      <sheetName val="SCHEDA 3"/>
      <sheetName val="SCHEDA 3B"/>
      <sheetName val="SCHEDA 4"/>
      <sheetName val="stanziamenti bilancio"/>
    </sheetNames>
    <sheetDataSet>
      <sheetData sheetId="0"/>
      <sheetData sheetId="1"/>
      <sheetData sheetId="2"/>
      <sheetData sheetId="3"/>
      <sheetData sheetId="4">
        <row r="6">
          <cell r="D6" t="str">
            <v xml:space="preserve">Attuazione del P.R.U in località Serralonga 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CHEDA 1"/>
      <sheetName val="SCHEDA 2"/>
      <sheetName val="SCHEDA 2B"/>
      <sheetName val="SCHEDA 3"/>
      <sheetName val="SCHEDA 3B"/>
      <sheetName val="SCHEDA 4"/>
      <sheetName val="stanziamenti bilan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7">
          <cell r="H47">
            <v>2462052.7599999998</v>
          </cell>
          <cell r="I47">
            <v>2984545.9299999997</v>
          </cell>
          <cell r="J47">
            <v>522493.17000000004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3:E24"/>
  <sheetViews>
    <sheetView showGridLines="0" view="pageBreakPreview" topLeftCell="A5" zoomScale="190" zoomScaleSheetLayoutView="190" workbookViewId="0">
      <selection activeCell="A5" sqref="A5"/>
    </sheetView>
  </sheetViews>
  <sheetFormatPr defaultColWidth="71.7109375" defaultRowHeight="10.5" x14ac:dyDescent="0.25"/>
  <cols>
    <col min="1" max="1" width="80" style="29" bestFit="1" customWidth="1"/>
    <col min="2" max="3" width="19.7109375" style="29" bestFit="1" customWidth="1"/>
    <col min="4" max="4" width="11.85546875" style="29" bestFit="1" customWidth="1"/>
    <col min="5" max="16384" width="71.7109375" style="29"/>
  </cols>
  <sheetData>
    <row r="3" spans="1:5" hidden="1" x14ac:dyDescent="0.25"/>
    <row r="4" spans="1:5" hidden="1" x14ac:dyDescent="0.25"/>
    <row r="5" spans="1:5" ht="248.25" customHeight="1" x14ac:dyDescent="0.25">
      <c r="A5" s="74" t="s">
        <v>198</v>
      </c>
    </row>
    <row r="6" spans="1:5" ht="12.75" x14ac:dyDescent="0.25">
      <c r="A6" s="38" t="s">
        <v>17</v>
      </c>
    </row>
    <row r="7" spans="1:5" ht="12.75" x14ac:dyDescent="0.25">
      <c r="A7" s="109" t="s">
        <v>101</v>
      </c>
    </row>
    <row r="14" spans="1:5" x14ac:dyDescent="0.25">
      <c r="E14" s="50"/>
    </row>
    <row r="15" spans="1:5" x14ac:dyDescent="0.25">
      <c r="E15" s="50"/>
    </row>
    <row r="16" spans="1:5" x14ac:dyDescent="0.25">
      <c r="E16" s="50"/>
    </row>
    <row r="17" spans="1:5" x14ac:dyDescent="0.25">
      <c r="E17" s="50"/>
    </row>
    <row r="18" spans="1:5" x14ac:dyDescent="0.25">
      <c r="E18" s="50"/>
    </row>
    <row r="19" spans="1:5" x14ac:dyDescent="0.25">
      <c r="E19" s="50"/>
    </row>
    <row r="20" spans="1:5" x14ac:dyDescent="0.25">
      <c r="E20" s="50"/>
    </row>
    <row r="21" spans="1:5" x14ac:dyDescent="0.25">
      <c r="E21" s="50"/>
    </row>
    <row r="22" spans="1:5" s="71" customFormat="1" x14ac:dyDescent="0.25">
      <c r="A22" s="29"/>
      <c r="B22" s="29"/>
      <c r="C22" s="29"/>
      <c r="D22" s="29"/>
      <c r="E22" s="50"/>
    </row>
    <row r="23" spans="1:5" s="71" customFormat="1" x14ac:dyDescent="0.25">
      <c r="A23" s="29"/>
      <c r="B23" s="29"/>
      <c r="C23" s="29"/>
      <c r="D23" s="29"/>
      <c r="E23" s="50"/>
    </row>
    <row r="24" spans="1:5" s="71" customFormat="1" x14ac:dyDescent="0.25">
      <c r="A24" s="29"/>
      <c r="B24" s="29"/>
      <c r="C24" s="29"/>
      <c r="D24" s="29"/>
      <c r="E24" s="50"/>
    </row>
  </sheetData>
  <printOptions horizontalCentered="1"/>
  <pageMargins left="0.59055118110236227" right="0.59055118110236227" top="1.7716535433070868" bottom="0.59055118110236227" header="0.59055118110236227" footer="0.59055118110236227"/>
  <pageSetup paperSize="9" scale="14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20"/>
  <sheetViews>
    <sheetView showGridLines="0" tabSelected="1" zoomScaleSheetLayoutView="83" workbookViewId="0">
      <pane ySplit="6" topLeftCell="A7" activePane="bottomLeft" state="frozen"/>
      <selection activeCell="D1" sqref="D1"/>
      <selection pane="bottomLeft" activeCell="C18" sqref="C18"/>
    </sheetView>
  </sheetViews>
  <sheetFormatPr defaultColWidth="71.7109375" defaultRowHeight="10.5" x14ac:dyDescent="0.25"/>
  <cols>
    <col min="1" max="1" width="61.7109375" style="29" bestFit="1" customWidth="1"/>
    <col min="2" max="2" width="22.85546875" style="29" customWidth="1"/>
    <col min="3" max="3" width="19.5703125" style="29" customWidth="1"/>
    <col min="4" max="4" width="18" style="29" customWidth="1"/>
    <col min="5" max="5" width="16.42578125" style="29" customWidth="1"/>
    <col min="6" max="16384" width="71.7109375" style="29"/>
  </cols>
  <sheetData>
    <row r="1" spans="1:6" s="38" customFormat="1" ht="12.75" x14ac:dyDescent="0.25">
      <c r="A1" s="189" t="s">
        <v>199</v>
      </c>
      <c r="B1" s="189"/>
      <c r="C1" s="189"/>
      <c r="D1" s="189"/>
      <c r="E1" s="189"/>
    </row>
    <row r="2" spans="1:6" s="38" customFormat="1" ht="12.75" x14ac:dyDescent="0.25">
      <c r="A2" s="189" t="s">
        <v>0</v>
      </c>
      <c r="B2" s="189"/>
      <c r="C2" s="189"/>
      <c r="D2" s="189"/>
      <c r="E2" s="189"/>
    </row>
    <row r="3" spans="1:6" hidden="1" x14ac:dyDescent="0.25"/>
    <row r="4" spans="1:6" x14ac:dyDescent="0.25">
      <c r="A4" s="184" t="s">
        <v>1</v>
      </c>
      <c r="B4" s="190" t="s">
        <v>2</v>
      </c>
      <c r="C4" s="191"/>
      <c r="D4" s="191"/>
      <c r="E4" s="192"/>
    </row>
    <row r="5" spans="1:6" ht="21" x14ac:dyDescent="0.25">
      <c r="A5" s="185"/>
      <c r="B5" s="63" t="s">
        <v>3</v>
      </c>
      <c r="C5" s="63" t="s">
        <v>3</v>
      </c>
      <c r="D5" s="63" t="s">
        <v>3</v>
      </c>
      <c r="E5" s="187" t="s">
        <v>7</v>
      </c>
    </row>
    <row r="6" spans="1:6" x14ac:dyDescent="0.25">
      <c r="A6" s="186"/>
      <c r="B6" s="64" t="s">
        <v>4</v>
      </c>
      <c r="C6" s="64" t="s">
        <v>5</v>
      </c>
      <c r="D6" s="64" t="s">
        <v>6</v>
      </c>
      <c r="E6" s="188"/>
    </row>
    <row r="7" spans="1:6" x14ac:dyDescent="0.25">
      <c r="A7" s="65" t="s">
        <v>8</v>
      </c>
      <c r="B7" s="66">
        <f>'SCHEDA 2'!M7+'SCHEDA 2'!M8+'SCHEDA 2'!M9+'SCHEDA 2'!M26+'SCHEDA 2'!M36+'SCHEDA 2'!M37</f>
        <v>5066045.07</v>
      </c>
      <c r="C7" s="66">
        <f>'SCHEDA 2'!N10+'SCHEDA 2'!N11+'SCHEDA 2'!N13+'SCHEDA 2'!N14+'SCHEDA 2'!N15+'SCHEDA 2'!N16+'SCHEDA 2'!N17+'SCHEDA 2'!N19+'SCHEDA 2'!N20+'SCHEDA 2'!N23+'SCHEDA 2'!N22+'SCHEDA 2'!N27+'SCHEDA 2'!N28+'SCHEDA 2'!N29+'SCHEDA 2'!N31+'SCHEDA 2'!N32+'SCHEDA 2'!N33+'SCHEDA 2'!N34+250000</f>
        <v>12317577.329999998</v>
      </c>
      <c r="D7" s="166">
        <f>'SCHEDA 2'!O10+'SCHEDA 2'!O11+'SCHEDA 2'!O13+'SCHEDA 2'!O16+'SCHEDA 2'!O18+'SCHEDA 2'!O24+'SCHEDA 2'!O25-D9</f>
        <v>9003048.5300000012</v>
      </c>
      <c r="E7" s="52">
        <f>SUM(B7:D7)</f>
        <v>26386670.93</v>
      </c>
      <c r="F7" s="50"/>
    </row>
    <row r="8" spans="1:6" x14ac:dyDescent="0.25">
      <c r="A8" s="65" t="s">
        <v>9</v>
      </c>
      <c r="B8" s="66">
        <v>0</v>
      </c>
      <c r="C8" s="66">
        <v>0</v>
      </c>
      <c r="D8" s="66">
        <v>0</v>
      </c>
      <c r="E8" s="52">
        <f t="shared" ref="E8:E13" si="0">SUM(B8:D8)</f>
        <v>0</v>
      </c>
      <c r="F8" s="50"/>
    </row>
    <row r="9" spans="1:6" x14ac:dyDescent="0.25">
      <c r="A9" s="65" t="s">
        <v>10</v>
      </c>
      <c r="B9" s="66">
        <v>0</v>
      </c>
      <c r="C9" s="66">
        <f>'SCHEDA 2'!N21</f>
        <v>249000</v>
      </c>
      <c r="D9" s="66">
        <f>'SCHEDA 2'!R24</f>
        <v>150000</v>
      </c>
      <c r="E9" s="52">
        <f t="shared" si="0"/>
        <v>399000</v>
      </c>
      <c r="F9" s="50"/>
    </row>
    <row r="10" spans="1:6" x14ac:dyDescent="0.25">
      <c r="A10" s="67" t="s">
        <v>11</v>
      </c>
      <c r="B10" s="66">
        <v>0</v>
      </c>
      <c r="C10" s="66">
        <v>0</v>
      </c>
      <c r="D10" s="66">
        <v>0</v>
      </c>
      <c r="E10" s="52">
        <f t="shared" si="0"/>
        <v>0</v>
      </c>
      <c r="F10" s="50"/>
    </row>
    <row r="11" spans="1:6" x14ac:dyDescent="0.25">
      <c r="A11" s="65" t="s">
        <v>12</v>
      </c>
      <c r="B11" s="66">
        <f>'SCHEDA 2'!M35</f>
        <v>120000</v>
      </c>
      <c r="C11" s="66">
        <f>'SCHEDA 2'!N35+'SCHEDA 2'!N30+'SCHEDA 2'!N12+'SCHEDA 2'!N6+28000</f>
        <v>1256000</v>
      </c>
      <c r="D11" s="66">
        <f>'SCHEDA 2'!O12</f>
        <v>69205.22</v>
      </c>
      <c r="E11" s="52">
        <f t="shared" si="0"/>
        <v>1445205.22</v>
      </c>
      <c r="F11" s="50"/>
    </row>
    <row r="12" spans="1:6" x14ac:dyDescent="0.25">
      <c r="A12" s="65" t="s">
        <v>13</v>
      </c>
      <c r="B12" s="66">
        <v>0</v>
      </c>
      <c r="C12" s="66">
        <v>0</v>
      </c>
      <c r="D12" s="66">
        <v>0</v>
      </c>
      <c r="E12" s="52">
        <f t="shared" si="0"/>
        <v>0</v>
      </c>
      <c r="F12" s="50"/>
    </row>
    <row r="13" spans="1:6" x14ac:dyDescent="0.25">
      <c r="A13" s="65" t="s">
        <v>14</v>
      </c>
      <c r="B13" s="52">
        <f>SUM(B7:B12)</f>
        <v>5186045.07</v>
      </c>
      <c r="C13" s="52">
        <f>SUM(C7:C12)</f>
        <v>13822577.329999998</v>
      </c>
      <c r="D13" s="52">
        <f>SUM(D7:D12)</f>
        <v>9222253.7500000019</v>
      </c>
      <c r="E13" s="52">
        <f t="shared" si="0"/>
        <v>28230876.149999999</v>
      </c>
      <c r="F13" s="50"/>
    </row>
    <row r="14" spans="1:6" x14ac:dyDescent="0.25">
      <c r="A14" s="68"/>
      <c r="B14" s="50"/>
      <c r="C14" s="50"/>
      <c r="D14" s="50"/>
      <c r="E14" s="50"/>
      <c r="F14" s="50"/>
    </row>
    <row r="15" spans="1:6" s="71" customFormat="1" x14ac:dyDescent="0.25">
      <c r="A15" s="69"/>
      <c r="B15" s="70" t="s">
        <v>15</v>
      </c>
      <c r="C15" s="50"/>
      <c r="D15" s="50"/>
      <c r="E15" s="50"/>
      <c r="F15" s="50"/>
    </row>
    <row r="16" spans="1:6" s="71" customFormat="1" x14ac:dyDescent="0.25">
      <c r="A16" s="69"/>
      <c r="B16" s="72" t="s">
        <v>16</v>
      </c>
      <c r="C16" s="50"/>
      <c r="D16" s="50"/>
      <c r="E16" s="50"/>
      <c r="F16" s="50"/>
    </row>
    <row r="17" spans="1:6" s="71" customFormat="1" ht="21" x14ac:dyDescent="0.25">
      <c r="A17" s="73" t="s">
        <v>76</v>
      </c>
      <c r="B17" s="66">
        <f>B13*3%</f>
        <v>155581.35209999999</v>
      </c>
      <c r="C17" s="50"/>
      <c r="D17" s="50"/>
      <c r="E17" s="50"/>
      <c r="F17" s="50"/>
    </row>
    <row r="18" spans="1:6" ht="9.9499999999999993" customHeight="1" x14ac:dyDescent="0.25"/>
    <row r="19" spans="1:6" ht="12.75" x14ac:dyDescent="0.25">
      <c r="D19" s="183" t="s">
        <v>17</v>
      </c>
      <c r="E19" s="183"/>
    </row>
    <row r="20" spans="1:6" ht="12.75" x14ac:dyDescent="0.25">
      <c r="D20" s="189" t="s">
        <v>101</v>
      </c>
      <c r="E20" s="189"/>
    </row>
  </sheetData>
  <mergeCells count="7">
    <mergeCell ref="D19:E19"/>
    <mergeCell ref="A4:A6"/>
    <mergeCell ref="E5:E6"/>
    <mergeCell ref="D20:E20"/>
    <mergeCell ref="A1:E1"/>
    <mergeCell ref="A2:E2"/>
    <mergeCell ref="B4:E4"/>
  </mergeCells>
  <printOptions horizontalCentered="1"/>
  <pageMargins left="0.25" right="0.25" top="0.75" bottom="0.75" header="0.3" footer="0.3"/>
  <pageSetup paperSize="9" orientation="landscape" r:id="rId1"/>
  <headerFooter>
    <oddFooter>&amp;L&amp;8&amp;F&amp;R&amp;8&amp;P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59"/>
  <sheetViews>
    <sheetView zoomScaleNormal="100" zoomScaleSheetLayoutView="100" workbookViewId="0">
      <pane ySplit="5" topLeftCell="A30" activePane="bottomLeft" state="frozen"/>
      <selection pane="bottomLeft" activeCell="N35" sqref="N35"/>
    </sheetView>
  </sheetViews>
  <sheetFormatPr defaultColWidth="17.7109375" defaultRowHeight="10.5" x14ac:dyDescent="0.25"/>
  <cols>
    <col min="1" max="1" width="2.7109375" style="29" customWidth="1"/>
    <col min="2" max="3" width="3.42578125" style="29" customWidth="1"/>
    <col min="4" max="4" width="3.85546875" style="29" customWidth="1"/>
    <col min="5" max="5" width="4" style="29" customWidth="1"/>
    <col min="6" max="6" width="4.7109375" style="29" customWidth="1"/>
    <col min="7" max="7" width="2.85546875" style="29" customWidth="1"/>
    <col min="8" max="8" width="5.140625" style="29" customWidth="1"/>
    <col min="9" max="9" width="25.7109375" style="29" customWidth="1"/>
    <col min="10" max="10" width="4" style="29" customWidth="1"/>
    <col min="11" max="11" width="7.42578125" style="170" bestFit="1" customWidth="1"/>
    <col min="12" max="12" width="16.7109375" style="161" customWidth="1"/>
    <col min="13" max="13" width="16.7109375" style="29" customWidth="1"/>
    <col min="14" max="14" width="15.42578125" style="29" customWidth="1"/>
    <col min="15" max="15" width="13" style="29" customWidth="1"/>
    <col min="16" max="16" width="13.85546875" style="29" customWidth="1"/>
    <col min="17" max="17" width="8" style="29" customWidth="1"/>
    <col min="18" max="18" width="12.5703125" style="29" customWidth="1"/>
    <col min="19" max="19" width="9" style="29" customWidth="1"/>
    <col min="20" max="20" width="30.7109375" style="28" hidden="1" customWidth="1"/>
    <col min="21" max="21" width="14.5703125" style="28" hidden="1" customWidth="1"/>
    <col min="22" max="22" width="10.7109375" style="28" hidden="1" customWidth="1"/>
    <col min="23" max="23" width="30.85546875" style="28" hidden="1" customWidth="1"/>
    <col min="24" max="24" width="14.42578125" style="28" hidden="1" customWidth="1"/>
    <col min="25" max="25" width="9.7109375" style="28" hidden="1" customWidth="1"/>
    <col min="26" max="26" width="10.85546875" style="28" hidden="1" customWidth="1"/>
    <col min="27" max="27" width="9.7109375" style="28" hidden="1" customWidth="1"/>
    <col min="28" max="28" width="6" style="28" hidden="1" customWidth="1"/>
    <col min="29" max="29" width="11.7109375" style="28" hidden="1" customWidth="1"/>
    <col min="30" max="30" width="4.42578125" style="28" hidden="1" customWidth="1"/>
    <col min="31" max="31" width="7.5703125" style="28" hidden="1" customWidth="1"/>
    <col min="32" max="32" width="4.5703125" style="28" hidden="1" customWidth="1"/>
    <col min="33" max="33" width="6.5703125" style="28" hidden="1" customWidth="1"/>
    <col min="34" max="34" width="6.85546875" style="28" hidden="1" customWidth="1"/>
    <col min="35" max="35" width="10.5703125" style="28" hidden="1" customWidth="1"/>
    <col min="36" max="36" width="6.85546875" style="28" hidden="1" customWidth="1"/>
    <col min="37" max="37" width="9.7109375" style="28" hidden="1" customWidth="1"/>
    <col min="38" max="38" width="5.85546875" style="28" hidden="1" customWidth="1"/>
    <col min="39" max="39" width="9.7109375" style="28" hidden="1" customWidth="1"/>
    <col min="40" max="40" width="0" style="29" hidden="1" customWidth="1"/>
    <col min="41" max="16384" width="17.7109375" style="29"/>
  </cols>
  <sheetData>
    <row r="1" spans="1:39" s="38" customFormat="1" ht="12.75" x14ac:dyDescent="0.25">
      <c r="A1" s="189" t="s">
        <v>200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s="38" customFormat="1" ht="12.75" x14ac:dyDescent="0.25">
      <c r="A2" s="189" t="s">
        <v>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hidden="1" x14ac:dyDescent="0.25"/>
    <row r="4" spans="1:39" s="7" customFormat="1" ht="42" x14ac:dyDescent="0.25">
      <c r="A4" s="203" t="s">
        <v>29</v>
      </c>
      <c r="B4" s="203" t="s">
        <v>30</v>
      </c>
      <c r="C4" s="200" t="s">
        <v>31</v>
      </c>
      <c r="D4" s="200"/>
      <c r="E4" s="200"/>
      <c r="F4" s="203" t="s">
        <v>34</v>
      </c>
      <c r="G4" s="199" t="s">
        <v>35</v>
      </c>
      <c r="H4" s="199" t="s">
        <v>36</v>
      </c>
      <c r="I4" s="200" t="s">
        <v>37</v>
      </c>
      <c r="J4" s="199" t="s">
        <v>38</v>
      </c>
      <c r="K4" s="169"/>
      <c r="L4" s="160"/>
      <c r="M4" s="200" t="s">
        <v>39</v>
      </c>
      <c r="N4" s="200"/>
      <c r="O4" s="200"/>
      <c r="P4" s="200"/>
      <c r="Q4" s="46" t="s">
        <v>42</v>
      </c>
      <c r="R4" s="200" t="s">
        <v>43</v>
      </c>
      <c r="S4" s="200"/>
      <c r="T4" s="193"/>
      <c r="U4" s="195" t="s">
        <v>178</v>
      </c>
      <c r="V4" s="196"/>
      <c r="W4" s="202"/>
      <c r="X4" s="6"/>
      <c r="Y4" s="6"/>
      <c r="Z4" s="6"/>
      <c r="AA4" s="6"/>
      <c r="AB4" s="195"/>
      <c r="AC4" s="196"/>
      <c r="AD4" s="196"/>
      <c r="AE4" s="196"/>
      <c r="AF4" s="196"/>
      <c r="AG4" s="196"/>
      <c r="AH4" s="197"/>
      <c r="AI4" s="197"/>
      <c r="AJ4" s="197"/>
      <c r="AK4" s="197"/>
      <c r="AL4" s="197"/>
      <c r="AM4" s="197"/>
    </row>
    <row r="5" spans="1:39" s="7" customFormat="1" ht="43.5" x14ac:dyDescent="0.25">
      <c r="A5" s="204"/>
      <c r="B5" s="204"/>
      <c r="C5" s="8" t="s">
        <v>32</v>
      </c>
      <c r="D5" s="8" t="s">
        <v>33</v>
      </c>
      <c r="E5" s="8" t="s">
        <v>49</v>
      </c>
      <c r="F5" s="204"/>
      <c r="G5" s="199"/>
      <c r="H5" s="199"/>
      <c r="I5" s="200"/>
      <c r="J5" s="199"/>
      <c r="K5" s="169" t="s">
        <v>189</v>
      </c>
      <c r="L5" s="160" t="s">
        <v>175</v>
      </c>
      <c r="M5" s="8" t="s">
        <v>46</v>
      </c>
      <c r="N5" s="8" t="s">
        <v>47</v>
      </c>
      <c r="O5" s="8" t="s">
        <v>48</v>
      </c>
      <c r="P5" s="46" t="s">
        <v>40</v>
      </c>
      <c r="Q5" s="46" t="s">
        <v>41</v>
      </c>
      <c r="R5" s="46" t="s">
        <v>44</v>
      </c>
      <c r="S5" s="46" t="s">
        <v>35</v>
      </c>
      <c r="T5" s="194"/>
      <c r="U5" s="6">
        <v>2016</v>
      </c>
      <c r="V5" s="6">
        <v>2017</v>
      </c>
      <c r="W5" s="6">
        <v>2018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171" customFormat="1" ht="21" x14ac:dyDescent="0.25">
      <c r="A6" s="9">
        <v>1</v>
      </c>
      <c r="B6" s="9"/>
      <c r="C6" s="53">
        <v>20</v>
      </c>
      <c r="D6" s="43" t="s">
        <v>107</v>
      </c>
      <c r="E6" s="43" t="s">
        <v>108</v>
      </c>
      <c r="F6" s="42" t="s">
        <v>109</v>
      </c>
      <c r="G6" s="43" t="s">
        <v>116</v>
      </c>
      <c r="H6" s="54" t="s">
        <v>113</v>
      </c>
      <c r="I6" s="10" t="str">
        <f>'[1]SCHEDA 3'!D6</f>
        <v xml:space="preserve">Attuazione del P.R.U in località Serralonga </v>
      </c>
      <c r="J6" s="42">
        <v>1</v>
      </c>
      <c r="K6" s="10">
        <v>879500</v>
      </c>
      <c r="L6" s="42">
        <v>3261000</v>
      </c>
      <c r="M6" s="176"/>
      <c r="N6" s="176">
        <v>250000</v>
      </c>
      <c r="O6" s="176">
        <v>0</v>
      </c>
      <c r="P6" s="177">
        <f>IF(A6="","",SUM(M6:O6))</f>
        <v>250000</v>
      </c>
      <c r="Q6" s="9" t="s">
        <v>50</v>
      </c>
      <c r="R6" s="55">
        <v>0</v>
      </c>
      <c r="S6" s="42"/>
      <c r="T6" s="12" t="s">
        <v>177</v>
      </c>
      <c r="U6" s="162"/>
      <c r="V6" s="163">
        <v>878000</v>
      </c>
      <c r="W6" s="164"/>
      <c r="X6" s="15"/>
      <c r="Y6" s="15"/>
      <c r="Z6" s="15"/>
      <c r="AA6" s="15"/>
      <c r="AB6" s="16"/>
      <c r="AC6" s="17"/>
      <c r="AD6" s="18"/>
      <c r="AE6" s="17"/>
      <c r="AF6" s="18"/>
      <c r="AG6" s="17"/>
      <c r="AH6" s="16"/>
      <c r="AI6" s="17"/>
      <c r="AJ6" s="16"/>
      <c r="AK6" s="17"/>
      <c r="AL6" s="16"/>
      <c r="AM6" s="19"/>
    </row>
    <row r="7" spans="1:39" s="171" customFormat="1" ht="21" x14ac:dyDescent="0.25">
      <c r="A7" s="9">
        <v>2</v>
      </c>
      <c r="B7" s="9">
        <v>758</v>
      </c>
      <c r="C7" s="53">
        <v>20</v>
      </c>
      <c r="D7" s="43" t="s">
        <v>107</v>
      </c>
      <c r="E7" s="43" t="s">
        <v>141</v>
      </c>
      <c r="F7" s="42" t="s">
        <v>109</v>
      </c>
      <c r="G7" s="54" t="s">
        <v>110</v>
      </c>
      <c r="H7" s="54" t="s">
        <v>142</v>
      </c>
      <c r="I7" s="10" t="str">
        <f>'SCHEDA 3'!D6</f>
        <v xml:space="preserve">interventi mitigazione rischio idraulico Rio Solanas  </v>
      </c>
      <c r="J7" s="42">
        <f>'SCHEDA 3'!M6</f>
        <v>1</v>
      </c>
      <c r="K7" s="42">
        <v>828000</v>
      </c>
      <c r="L7" s="42">
        <v>3396000</v>
      </c>
      <c r="M7" s="176">
        <v>174740.18</v>
      </c>
      <c r="N7" s="176">
        <v>0</v>
      </c>
      <c r="O7" s="176">
        <v>0</v>
      </c>
      <c r="P7" s="177">
        <v>200000</v>
      </c>
      <c r="Q7" s="9" t="s">
        <v>50</v>
      </c>
      <c r="R7" s="55">
        <v>0</v>
      </c>
      <c r="S7" s="42"/>
      <c r="T7" s="12" t="s">
        <v>176</v>
      </c>
      <c r="U7" s="162">
        <v>1004</v>
      </c>
      <c r="V7" s="163"/>
      <c r="W7" s="164"/>
      <c r="X7" s="15"/>
      <c r="Y7" s="15"/>
      <c r="Z7" s="15"/>
      <c r="AA7" s="15"/>
      <c r="AB7" s="16"/>
      <c r="AC7" s="17"/>
      <c r="AD7" s="18"/>
      <c r="AE7" s="17"/>
      <c r="AF7" s="18"/>
      <c r="AG7" s="17"/>
      <c r="AH7" s="16"/>
      <c r="AI7" s="17"/>
      <c r="AJ7" s="16"/>
      <c r="AK7" s="17"/>
      <c r="AL7" s="16"/>
      <c r="AM7" s="19"/>
    </row>
    <row r="8" spans="1:39" s="171" customFormat="1" ht="31.5" x14ac:dyDescent="0.25">
      <c r="A8" s="9">
        <v>6</v>
      </c>
      <c r="B8" s="9">
        <v>733</v>
      </c>
      <c r="C8" s="53">
        <v>20</v>
      </c>
      <c r="D8" s="43" t="s">
        <v>107</v>
      </c>
      <c r="E8" s="43" t="s">
        <v>108</v>
      </c>
      <c r="F8" s="42" t="s">
        <v>109</v>
      </c>
      <c r="G8" s="54" t="s">
        <v>134</v>
      </c>
      <c r="H8" s="54" t="s">
        <v>143</v>
      </c>
      <c r="I8" s="10" t="str">
        <f>'SCHEDA 3'!D7</f>
        <v>Piano Nazionale di edilizia Abitativa, linea di intervento b) ed e)</v>
      </c>
      <c r="J8" s="42">
        <f>'SCHEDA 3'!M7</f>
        <v>2</v>
      </c>
      <c r="K8" s="42" t="s">
        <v>190</v>
      </c>
      <c r="L8" s="42">
        <v>3318000</v>
      </c>
      <c r="M8" s="180">
        <v>2943998.88</v>
      </c>
      <c r="N8" s="180"/>
      <c r="O8" s="176">
        <v>0</v>
      </c>
      <c r="P8" s="181">
        <f>M8+N8</f>
        <v>2943998.88</v>
      </c>
      <c r="Q8" s="9" t="s">
        <v>50</v>
      </c>
      <c r="R8" s="55">
        <v>0</v>
      </c>
      <c r="S8" s="42"/>
      <c r="T8" s="12"/>
      <c r="U8" s="162" t="s">
        <v>179</v>
      </c>
      <c r="V8" s="162" t="s">
        <v>179</v>
      </c>
      <c r="W8" s="164"/>
      <c r="X8" s="15"/>
      <c r="Y8" s="15"/>
      <c r="Z8" s="15"/>
      <c r="AA8" s="15"/>
      <c r="AB8" s="16"/>
      <c r="AC8" s="17"/>
      <c r="AD8" s="18"/>
      <c r="AE8" s="17"/>
      <c r="AF8" s="18"/>
      <c r="AG8" s="17"/>
      <c r="AH8" s="16"/>
      <c r="AI8" s="17"/>
      <c r="AJ8" s="16"/>
      <c r="AK8" s="17"/>
      <c r="AL8" s="16"/>
      <c r="AM8" s="19"/>
    </row>
    <row r="9" spans="1:39" s="171" customFormat="1" ht="65.25" customHeight="1" x14ac:dyDescent="0.25">
      <c r="A9" s="9">
        <v>7</v>
      </c>
      <c r="B9" s="9">
        <v>748</v>
      </c>
      <c r="C9" s="53">
        <v>20</v>
      </c>
      <c r="D9" s="43" t="s">
        <v>107</v>
      </c>
      <c r="E9" s="43" t="s">
        <v>108</v>
      </c>
      <c r="F9" s="42" t="s">
        <v>109</v>
      </c>
      <c r="G9" s="54" t="s">
        <v>110</v>
      </c>
      <c r="H9" s="54" t="s">
        <v>127</v>
      </c>
      <c r="I9" s="10" t="str">
        <f>'SCHEDA 3'!D8</f>
        <v xml:space="preserve">Risanamento della fascia costiera del Comune di SINNAI frazione di Solanas completamento 1° lotto funzionale: Collettori e impianto di depurazione </v>
      </c>
      <c r="J9" s="42">
        <v>1</v>
      </c>
      <c r="K9" s="42">
        <v>860000</v>
      </c>
      <c r="L9" s="42">
        <v>3396500</v>
      </c>
      <c r="M9" s="176">
        <v>910569.25</v>
      </c>
      <c r="N9" s="176"/>
      <c r="O9" s="176">
        <v>0</v>
      </c>
      <c r="P9" s="177">
        <f>IF(A9="","",SUM(M9:O9))</f>
        <v>910569.25</v>
      </c>
      <c r="Q9" s="9" t="s">
        <v>50</v>
      </c>
      <c r="R9" s="55">
        <v>0</v>
      </c>
      <c r="S9" s="42"/>
      <c r="T9" s="12" t="s">
        <v>180</v>
      </c>
      <c r="U9" s="162">
        <v>1004</v>
      </c>
      <c r="V9" s="162">
        <v>860000</v>
      </c>
      <c r="W9" s="164"/>
      <c r="X9" s="15"/>
      <c r="Y9" s="15"/>
      <c r="Z9" s="15"/>
      <c r="AA9" s="15"/>
      <c r="AB9" s="16"/>
      <c r="AC9" s="17"/>
      <c r="AD9" s="18"/>
      <c r="AE9" s="17"/>
      <c r="AF9" s="18"/>
      <c r="AG9" s="17"/>
      <c r="AH9" s="16"/>
      <c r="AI9" s="17"/>
      <c r="AJ9" s="16"/>
      <c r="AK9" s="17"/>
      <c r="AL9" s="16"/>
      <c r="AM9" s="19"/>
    </row>
    <row r="10" spans="1:39" s="171" customFormat="1" ht="48.75" customHeight="1" x14ac:dyDescent="0.25">
      <c r="A10" s="9">
        <v>8</v>
      </c>
      <c r="B10" s="9">
        <v>761</v>
      </c>
      <c r="C10" s="53">
        <v>20</v>
      </c>
      <c r="D10" s="43" t="s">
        <v>107</v>
      </c>
      <c r="E10" s="43" t="s">
        <v>108</v>
      </c>
      <c r="F10" s="42" t="s">
        <v>109</v>
      </c>
      <c r="G10" s="54" t="s">
        <v>110</v>
      </c>
      <c r="H10" s="54" t="s">
        <v>111</v>
      </c>
      <c r="I10" s="10" t="s">
        <v>112</v>
      </c>
      <c r="J10" s="42">
        <v>1</v>
      </c>
      <c r="K10" s="42">
        <v>852000</v>
      </c>
      <c r="L10" s="42">
        <v>2882000</v>
      </c>
      <c r="M10" s="176">
        <v>0</v>
      </c>
      <c r="N10" s="176">
        <v>850000</v>
      </c>
      <c r="O10" s="176">
        <v>1648861.75</v>
      </c>
      <c r="P10" s="177">
        <f>IF(A10="","",SUM(M10:O10))</f>
        <v>2498861.75</v>
      </c>
      <c r="Q10" s="9" t="s">
        <v>50</v>
      </c>
      <c r="R10" s="55">
        <v>0</v>
      </c>
      <c r="S10" s="42"/>
      <c r="T10" s="12"/>
      <c r="U10" s="162"/>
      <c r="V10" s="163">
        <v>852000</v>
      </c>
      <c r="W10" s="164">
        <v>852000</v>
      </c>
      <c r="X10" s="15"/>
      <c r="Y10" s="15"/>
      <c r="Z10" s="15"/>
      <c r="AA10" s="15"/>
      <c r="AB10" s="16"/>
      <c r="AC10" s="17"/>
      <c r="AD10" s="18"/>
      <c r="AE10" s="17"/>
      <c r="AF10" s="18"/>
      <c r="AG10" s="17"/>
      <c r="AH10" s="16"/>
      <c r="AI10" s="17"/>
      <c r="AJ10" s="16"/>
      <c r="AK10" s="17"/>
      <c r="AL10" s="16"/>
      <c r="AM10" s="19"/>
    </row>
    <row r="11" spans="1:39" s="171" customFormat="1" ht="21" x14ac:dyDescent="0.25">
      <c r="A11" s="9">
        <v>9</v>
      </c>
      <c r="B11" s="9">
        <v>609</v>
      </c>
      <c r="C11" s="53">
        <v>20</v>
      </c>
      <c r="D11" s="43" t="s">
        <v>107</v>
      </c>
      <c r="E11" s="43" t="s">
        <v>108</v>
      </c>
      <c r="F11" s="42" t="s">
        <v>109</v>
      </c>
      <c r="G11" s="54" t="s">
        <v>116</v>
      </c>
      <c r="H11" s="54" t="s">
        <v>113</v>
      </c>
      <c r="I11" s="10" t="s">
        <v>114</v>
      </c>
      <c r="J11" s="42">
        <v>1</v>
      </c>
      <c r="K11" s="42">
        <v>855000</v>
      </c>
      <c r="L11" s="42">
        <v>3118000</v>
      </c>
      <c r="M11" s="176"/>
      <c r="N11" s="176">
        <v>357000</v>
      </c>
      <c r="O11" s="176">
        <f>1380000-N11</f>
        <v>1023000</v>
      </c>
      <c r="P11" s="177">
        <f t="shared" ref="P11:P31" si="0">IF(A11="","",SUM(M11:O11))</f>
        <v>1380000</v>
      </c>
      <c r="Q11" s="9" t="s">
        <v>50</v>
      </c>
      <c r="R11" s="55">
        <v>0</v>
      </c>
      <c r="S11" s="42"/>
      <c r="T11" s="12"/>
      <c r="U11" s="162"/>
      <c r="V11" s="163">
        <v>855000</v>
      </c>
      <c r="W11" s="163">
        <v>855000</v>
      </c>
      <c r="X11" s="15"/>
      <c r="Y11" s="15"/>
      <c r="Z11" s="15"/>
      <c r="AA11" s="15"/>
      <c r="AB11" s="16"/>
      <c r="AC11" s="17"/>
      <c r="AD11" s="18"/>
      <c r="AE11" s="17"/>
      <c r="AF11" s="18"/>
      <c r="AG11" s="17"/>
      <c r="AH11" s="16"/>
      <c r="AI11" s="17"/>
      <c r="AJ11" s="16"/>
      <c r="AK11" s="17"/>
      <c r="AL11" s="16"/>
      <c r="AM11" s="19"/>
    </row>
    <row r="12" spans="1:39" s="171" customFormat="1" ht="31.5" x14ac:dyDescent="0.25">
      <c r="A12" s="9">
        <v>10</v>
      </c>
      <c r="B12" s="9"/>
      <c r="C12" s="53">
        <v>20</v>
      </c>
      <c r="D12" s="43" t="s">
        <v>107</v>
      </c>
      <c r="E12" s="43" t="s">
        <v>108</v>
      </c>
      <c r="F12" s="42" t="s">
        <v>109</v>
      </c>
      <c r="G12" s="54" t="s">
        <v>116</v>
      </c>
      <c r="H12" s="54" t="s">
        <v>113</v>
      </c>
      <c r="I12" s="10" t="s">
        <v>118</v>
      </c>
      <c r="J12" s="42">
        <v>2</v>
      </c>
      <c r="K12" s="42">
        <v>757000</v>
      </c>
      <c r="L12" s="42">
        <v>3314000</v>
      </c>
      <c r="M12" s="176">
        <v>0</v>
      </c>
      <c r="N12" s="176">
        <v>500000</v>
      </c>
      <c r="O12" s="176">
        <v>69205.22</v>
      </c>
      <c r="P12" s="177">
        <f t="shared" si="0"/>
        <v>569205.22</v>
      </c>
      <c r="Q12" s="9" t="s">
        <v>115</v>
      </c>
      <c r="R12" s="55">
        <v>0</v>
      </c>
      <c r="S12" s="42"/>
      <c r="T12" s="12"/>
      <c r="U12" s="162"/>
      <c r="V12" s="163">
        <v>757000</v>
      </c>
      <c r="W12" s="164">
        <v>757000</v>
      </c>
      <c r="X12" s="15"/>
      <c r="Y12" s="15"/>
      <c r="Z12" s="15"/>
      <c r="AA12" s="15"/>
      <c r="AB12" s="16"/>
      <c r="AC12" s="17"/>
      <c r="AD12" s="18"/>
      <c r="AE12" s="17"/>
      <c r="AF12" s="18"/>
      <c r="AG12" s="17"/>
      <c r="AH12" s="16"/>
      <c r="AI12" s="17"/>
      <c r="AJ12" s="16"/>
      <c r="AK12" s="17"/>
      <c r="AL12" s="16"/>
      <c r="AM12" s="19"/>
    </row>
    <row r="13" spans="1:39" s="171" customFormat="1" ht="21" x14ac:dyDescent="0.25">
      <c r="A13" s="9">
        <v>11</v>
      </c>
      <c r="B13" s="9">
        <v>629</v>
      </c>
      <c r="C13" s="53">
        <v>20</v>
      </c>
      <c r="D13" s="43" t="s">
        <v>107</v>
      </c>
      <c r="E13" s="43" t="s">
        <v>108</v>
      </c>
      <c r="F13" s="42" t="s">
        <v>109</v>
      </c>
      <c r="G13" s="54" t="s">
        <v>116</v>
      </c>
      <c r="H13" s="54" t="s">
        <v>119</v>
      </c>
      <c r="I13" s="10" t="s">
        <v>120</v>
      </c>
      <c r="J13" s="42">
        <v>2</v>
      </c>
      <c r="K13" s="42">
        <v>823500</v>
      </c>
      <c r="L13" s="42">
        <v>2041000</v>
      </c>
      <c r="M13" s="176">
        <v>0</v>
      </c>
      <c r="N13" s="176">
        <v>324285.8</v>
      </c>
      <c r="O13" s="176">
        <v>772670.53</v>
      </c>
      <c r="P13" s="177">
        <f t="shared" si="0"/>
        <v>1096956.33</v>
      </c>
      <c r="Q13" s="9" t="s">
        <v>50</v>
      </c>
      <c r="R13" s="55">
        <v>0</v>
      </c>
      <c r="S13" s="42"/>
      <c r="T13" s="12"/>
      <c r="U13" s="162"/>
      <c r="V13" s="163">
        <v>823500</v>
      </c>
      <c r="W13" s="164">
        <v>823500</v>
      </c>
      <c r="X13" s="15"/>
      <c r="Y13" s="15"/>
      <c r="Z13" s="15"/>
      <c r="AA13" s="15"/>
      <c r="AB13" s="16"/>
      <c r="AC13" s="17"/>
      <c r="AD13" s="18"/>
      <c r="AE13" s="17"/>
      <c r="AF13" s="18"/>
      <c r="AG13" s="17"/>
      <c r="AH13" s="16"/>
      <c r="AI13" s="17"/>
      <c r="AJ13" s="16"/>
      <c r="AK13" s="17"/>
      <c r="AL13" s="16"/>
      <c r="AM13" s="19"/>
    </row>
    <row r="14" spans="1:39" s="171" customFormat="1" ht="42" x14ac:dyDescent="0.25">
      <c r="A14" s="9">
        <v>12</v>
      </c>
      <c r="B14" s="9">
        <v>591</v>
      </c>
      <c r="C14" s="53">
        <v>20</v>
      </c>
      <c r="D14" s="43" t="s">
        <v>107</v>
      </c>
      <c r="E14" s="43" t="s">
        <v>108</v>
      </c>
      <c r="F14" s="42" t="s">
        <v>109</v>
      </c>
      <c r="G14" s="54" t="s">
        <v>116</v>
      </c>
      <c r="H14" s="54" t="s">
        <v>117</v>
      </c>
      <c r="I14" s="10" t="s">
        <v>121</v>
      </c>
      <c r="J14" s="42">
        <v>2</v>
      </c>
      <c r="K14" s="42">
        <v>860000</v>
      </c>
      <c r="L14" s="42">
        <v>3396000</v>
      </c>
      <c r="M14" s="176">
        <v>0</v>
      </c>
      <c r="N14" s="176">
        <v>1200000</v>
      </c>
      <c r="O14" s="176">
        <v>0</v>
      </c>
      <c r="P14" s="177">
        <f t="shared" si="0"/>
        <v>1200000</v>
      </c>
      <c r="Q14" s="9" t="s">
        <v>50</v>
      </c>
      <c r="R14" s="55">
        <v>0</v>
      </c>
      <c r="S14" s="42"/>
      <c r="T14" s="12"/>
      <c r="U14" s="162"/>
      <c r="V14" s="163">
        <v>860000</v>
      </c>
      <c r="W14" s="164"/>
      <c r="X14" s="15"/>
      <c r="Y14" s="15"/>
      <c r="Z14" s="15"/>
      <c r="AA14" s="15"/>
      <c r="AB14" s="16"/>
      <c r="AC14" s="17"/>
      <c r="AD14" s="18"/>
      <c r="AE14" s="17"/>
      <c r="AF14" s="18"/>
      <c r="AG14" s="17"/>
      <c r="AH14" s="16"/>
      <c r="AI14" s="17"/>
      <c r="AJ14" s="16"/>
      <c r="AK14" s="17"/>
      <c r="AL14" s="16"/>
      <c r="AM14" s="19"/>
    </row>
    <row r="15" spans="1:39" s="171" customFormat="1" ht="21" x14ac:dyDescent="0.25">
      <c r="A15" s="9">
        <v>13</v>
      </c>
      <c r="B15" s="9"/>
      <c r="C15" s="53">
        <v>20</v>
      </c>
      <c r="D15" s="43" t="s">
        <v>107</v>
      </c>
      <c r="E15" s="43" t="s">
        <v>108</v>
      </c>
      <c r="F15" s="42" t="s">
        <v>109</v>
      </c>
      <c r="G15" s="54" t="s">
        <v>116</v>
      </c>
      <c r="H15" s="54" t="s">
        <v>117</v>
      </c>
      <c r="I15" s="10" t="s">
        <v>122</v>
      </c>
      <c r="J15" s="42">
        <v>2</v>
      </c>
      <c r="K15" s="42">
        <v>860000</v>
      </c>
      <c r="L15" s="42">
        <v>3396000</v>
      </c>
      <c r="M15" s="176">
        <v>0</v>
      </c>
      <c r="N15" s="176">
        <v>250000</v>
      </c>
      <c r="O15" s="176">
        <v>0</v>
      </c>
      <c r="P15" s="177">
        <f t="shared" si="0"/>
        <v>250000</v>
      </c>
      <c r="Q15" s="9" t="s">
        <v>50</v>
      </c>
      <c r="R15" s="55">
        <v>0</v>
      </c>
      <c r="S15" s="42"/>
      <c r="T15" s="12"/>
      <c r="U15" s="162"/>
      <c r="V15" s="163">
        <v>860000</v>
      </c>
      <c r="W15" s="164"/>
      <c r="X15" s="15"/>
      <c r="Y15" s="15"/>
      <c r="Z15" s="15"/>
      <c r="AA15" s="15"/>
      <c r="AB15" s="16"/>
      <c r="AC15" s="17"/>
      <c r="AD15" s="18"/>
      <c r="AE15" s="17"/>
      <c r="AF15" s="18"/>
      <c r="AG15" s="17"/>
      <c r="AH15" s="16"/>
      <c r="AI15" s="17"/>
      <c r="AJ15" s="16"/>
      <c r="AK15" s="17"/>
      <c r="AL15" s="16"/>
      <c r="AM15" s="19"/>
    </row>
    <row r="16" spans="1:39" s="171" customFormat="1" ht="21" x14ac:dyDescent="0.25">
      <c r="A16" s="9">
        <v>14</v>
      </c>
      <c r="B16" s="9"/>
      <c r="C16" s="53">
        <v>20</v>
      </c>
      <c r="D16" s="43" t="s">
        <v>107</v>
      </c>
      <c r="E16" s="43" t="s">
        <v>108</v>
      </c>
      <c r="F16" s="42" t="s">
        <v>109</v>
      </c>
      <c r="G16" s="54" t="s">
        <v>116</v>
      </c>
      <c r="H16" s="54" t="s">
        <v>113</v>
      </c>
      <c r="I16" s="10" t="s">
        <v>123</v>
      </c>
      <c r="J16" s="42">
        <v>2</v>
      </c>
      <c r="K16" s="42">
        <v>855000</v>
      </c>
      <c r="L16" s="42">
        <v>3118000</v>
      </c>
      <c r="M16" s="176">
        <v>0</v>
      </c>
      <c r="N16" s="176">
        <v>500000</v>
      </c>
      <c r="O16" s="176">
        <v>500000</v>
      </c>
      <c r="P16" s="177">
        <f t="shared" si="0"/>
        <v>1000000</v>
      </c>
      <c r="Q16" s="9" t="s">
        <v>50</v>
      </c>
      <c r="R16" s="55">
        <v>0</v>
      </c>
      <c r="S16" s="42"/>
      <c r="T16" s="12"/>
      <c r="U16" s="162"/>
      <c r="V16" s="163">
        <v>855000</v>
      </c>
      <c r="W16" s="163">
        <v>855000</v>
      </c>
      <c r="X16" s="15"/>
      <c r="Y16" s="15"/>
      <c r="Z16" s="15"/>
      <c r="AA16" s="15"/>
      <c r="AB16" s="16"/>
      <c r="AC16" s="17"/>
      <c r="AD16" s="18"/>
      <c r="AE16" s="17"/>
      <c r="AF16" s="18"/>
      <c r="AG16" s="17"/>
      <c r="AH16" s="16"/>
      <c r="AI16" s="17"/>
      <c r="AJ16" s="16"/>
      <c r="AK16" s="17"/>
      <c r="AL16" s="16"/>
      <c r="AM16" s="19"/>
    </row>
    <row r="17" spans="1:39" s="171" customFormat="1" ht="21.75" thickBot="1" x14ac:dyDescent="0.3">
      <c r="A17" s="9">
        <v>16</v>
      </c>
      <c r="B17" s="9">
        <v>742</v>
      </c>
      <c r="C17" s="53">
        <v>20</v>
      </c>
      <c r="D17" s="43" t="s">
        <v>107</v>
      </c>
      <c r="E17" s="43" t="s">
        <v>108</v>
      </c>
      <c r="F17" s="42" t="s">
        <v>109</v>
      </c>
      <c r="G17" s="54" t="s">
        <v>124</v>
      </c>
      <c r="H17" s="54" t="s">
        <v>125</v>
      </c>
      <c r="I17" s="10" t="s">
        <v>126</v>
      </c>
      <c r="J17" s="42">
        <v>2</v>
      </c>
      <c r="K17" s="42">
        <v>849500</v>
      </c>
      <c r="L17" s="42">
        <v>2990000</v>
      </c>
      <c r="M17" s="176">
        <v>0</v>
      </c>
      <c r="N17" s="176">
        <v>1000000</v>
      </c>
      <c r="O17" s="176">
        <v>0</v>
      </c>
      <c r="P17" s="177">
        <f t="shared" si="0"/>
        <v>1000000</v>
      </c>
      <c r="Q17" s="9" t="s">
        <v>50</v>
      </c>
      <c r="R17" s="55">
        <v>0</v>
      </c>
      <c r="S17" s="42"/>
      <c r="T17" s="12"/>
      <c r="U17" s="162"/>
      <c r="V17" s="163">
        <v>849500</v>
      </c>
      <c r="W17" s="164"/>
      <c r="X17" s="15"/>
      <c r="Y17" s="15"/>
      <c r="Z17" s="15"/>
      <c r="AA17" s="15"/>
      <c r="AB17" s="16"/>
      <c r="AC17" s="17"/>
      <c r="AD17" s="18"/>
      <c r="AE17" s="17"/>
      <c r="AF17" s="18"/>
      <c r="AG17" s="17"/>
      <c r="AH17" s="16"/>
      <c r="AI17" s="17"/>
      <c r="AJ17" s="16"/>
      <c r="AK17" s="17"/>
      <c r="AL17" s="16"/>
      <c r="AM17" s="19"/>
    </row>
    <row r="18" spans="1:39" s="171" customFormat="1" ht="21.75" thickBot="1" x14ac:dyDescent="0.3">
      <c r="A18" s="9">
        <v>17</v>
      </c>
      <c r="B18" s="9">
        <v>751</v>
      </c>
      <c r="C18" s="53">
        <v>20</v>
      </c>
      <c r="D18" s="43" t="s">
        <v>107</v>
      </c>
      <c r="E18" s="43" t="s">
        <v>108</v>
      </c>
      <c r="F18" s="42" t="s">
        <v>109</v>
      </c>
      <c r="G18" s="54" t="s">
        <v>116</v>
      </c>
      <c r="H18" s="54" t="s">
        <v>127</v>
      </c>
      <c r="I18" s="10" t="s">
        <v>128</v>
      </c>
      <c r="J18" s="42">
        <v>2</v>
      </c>
      <c r="K18" s="42">
        <v>859000</v>
      </c>
      <c r="L18" s="42">
        <v>3492100</v>
      </c>
      <c r="M18" s="176">
        <v>0</v>
      </c>
      <c r="N18" s="176">
        <v>0</v>
      </c>
      <c r="O18" s="176">
        <v>2718516.25</v>
      </c>
      <c r="P18" s="177">
        <f t="shared" si="0"/>
        <v>2718516.25</v>
      </c>
      <c r="Q18" s="9" t="s">
        <v>50</v>
      </c>
      <c r="R18" s="55">
        <v>0</v>
      </c>
      <c r="S18" s="42"/>
      <c r="T18" s="172" t="s">
        <v>181</v>
      </c>
      <c r="U18" s="173"/>
      <c r="V18" s="163"/>
      <c r="W18" s="162">
        <v>859000</v>
      </c>
      <c r="X18" s="15"/>
      <c r="Y18" s="15"/>
      <c r="Z18" s="15"/>
      <c r="AA18" s="15"/>
      <c r="AB18" s="16"/>
      <c r="AC18" s="17"/>
      <c r="AD18" s="18"/>
      <c r="AE18" s="17"/>
      <c r="AF18" s="18"/>
      <c r="AG18" s="17"/>
      <c r="AH18" s="16"/>
      <c r="AI18" s="17"/>
      <c r="AJ18" s="16"/>
      <c r="AK18" s="17"/>
      <c r="AL18" s="16"/>
      <c r="AM18" s="19"/>
    </row>
    <row r="19" spans="1:39" s="171" customFormat="1" ht="32.25" thickBot="1" x14ac:dyDescent="0.3">
      <c r="A19" s="9">
        <v>18</v>
      </c>
      <c r="B19" s="9">
        <v>757</v>
      </c>
      <c r="C19" s="53">
        <v>20</v>
      </c>
      <c r="D19" s="43" t="s">
        <v>107</v>
      </c>
      <c r="E19" s="43" t="s">
        <v>108</v>
      </c>
      <c r="F19" s="42" t="s">
        <v>109</v>
      </c>
      <c r="G19" s="54" t="s">
        <v>116</v>
      </c>
      <c r="H19" s="54" t="s">
        <v>125</v>
      </c>
      <c r="I19" s="10" t="s">
        <v>129</v>
      </c>
      <c r="J19" s="42">
        <v>2</v>
      </c>
      <c r="K19" s="42">
        <v>859500</v>
      </c>
      <c r="L19" s="42">
        <v>3610000</v>
      </c>
      <c r="M19" s="176">
        <v>0</v>
      </c>
      <c r="N19" s="176">
        <v>3359800</v>
      </c>
      <c r="O19" s="176">
        <v>0</v>
      </c>
      <c r="P19" s="177">
        <v>3359800</v>
      </c>
      <c r="Q19" s="9" t="s">
        <v>50</v>
      </c>
      <c r="R19" s="55">
        <v>0</v>
      </c>
      <c r="S19" s="42"/>
      <c r="T19" s="174"/>
      <c r="U19" s="173"/>
      <c r="V19" s="163">
        <v>859500</v>
      </c>
      <c r="W19" s="162"/>
      <c r="X19" s="15"/>
      <c r="Y19" s="15"/>
      <c r="Z19" s="15"/>
      <c r="AA19" s="15"/>
      <c r="AB19" s="16"/>
      <c r="AC19" s="17"/>
      <c r="AD19" s="18"/>
      <c r="AE19" s="17"/>
      <c r="AF19" s="18"/>
      <c r="AG19" s="17"/>
      <c r="AH19" s="16"/>
      <c r="AI19" s="17"/>
      <c r="AJ19" s="16"/>
      <c r="AK19" s="17"/>
      <c r="AL19" s="16"/>
      <c r="AM19" s="19"/>
    </row>
    <row r="20" spans="1:39" s="171" customFormat="1" ht="21" x14ac:dyDescent="0.25">
      <c r="A20" s="9">
        <v>19</v>
      </c>
      <c r="B20" s="9">
        <v>536</v>
      </c>
      <c r="C20" s="53">
        <v>20</v>
      </c>
      <c r="D20" s="43" t="s">
        <v>107</v>
      </c>
      <c r="E20" s="43" t="s">
        <v>108</v>
      </c>
      <c r="F20" s="42" t="s">
        <v>109</v>
      </c>
      <c r="G20" s="54" t="s">
        <v>116</v>
      </c>
      <c r="H20" s="54" t="s">
        <v>113</v>
      </c>
      <c r="I20" s="10" t="s">
        <v>130</v>
      </c>
      <c r="J20" s="42">
        <v>2</v>
      </c>
      <c r="K20" s="42">
        <v>822000</v>
      </c>
      <c r="L20" s="42">
        <v>3106000</v>
      </c>
      <c r="M20" s="176">
        <v>0</v>
      </c>
      <c r="N20" s="176">
        <v>330000</v>
      </c>
      <c r="O20" s="176">
        <v>0</v>
      </c>
      <c r="P20" s="177">
        <f t="shared" si="0"/>
        <v>330000</v>
      </c>
      <c r="Q20" s="9" t="s">
        <v>50</v>
      </c>
      <c r="R20" s="55">
        <v>0</v>
      </c>
      <c r="S20" s="42"/>
      <c r="T20" s="165"/>
      <c r="U20" s="173"/>
      <c r="V20" s="163">
        <v>822000</v>
      </c>
      <c r="W20" s="162"/>
      <c r="X20" s="15"/>
      <c r="Y20" s="15"/>
      <c r="Z20" s="15"/>
      <c r="AA20" s="15"/>
      <c r="AB20" s="16"/>
      <c r="AC20" s="17"/>
      <c r="AD20" s="18"/>
      <c r="AE20" s="17"/>
      <c r="AF20" s="18"/>
      <c r="AG20" s="17"/>
      <c r="AH20" s="16"/>
      <c r="AI20" s="17"/>
      <c r="AJ20" s="16"/>
      <c r="AK20" s="17"/>
      <c r="AL20" s="16"/>
      <c r="AM20" s="19"/>
    </row>
    <row r="21" spans="1:39" s="171" customFormat="1" ht="21" x14ac:dyDescent="0.25">
      <c r="A21" s="9">
        <v>20</v>
      </c>
      <c r="B21" s="9"/>
      <c r="C21" s="53">
        <v>20</v>
      </c>
      <c r="D21" s="43" t="s">
        <v>107</v>
      </c>
      <c r="E21" s="43" t="s">
        <v>108</v>
      </c>
      <c r="F21" s="42" t="s">
        <v>109</v>
      </c>
      <c r="G21" s="54" t="s">
        <v>116</v>
      </c>
      <c r="H21" s="54" t="s">
        <v>131</v>
      </c>
      <c r="I21" s="10" t="s">
        <v>132</v>
      </c>
      <c r="J21" s="42">
        <v>2</v>
      </c>
      <c r="K21" s="42">
        <v>884000</v>
      </c>
      <c r="L21" s="42">
        <v>2825000</v>
      </c>
      <c r="M21" s="176">
        <v>0</v>
      </c>
      <c r="N21" s="176">
        <v>249000</v>
      </c>
      <c r="O21" s="176">
        <v>0</v>
      </c>
      <c r="P21" s="177">
        <f t="shared" si="0"/>
        <v>249000</v>
      </c>
      <c r="Q21" s="9" t="s">
        <v>50</v>
      </c>
      <c r="R21" s="55">
        <v>249000</v>
      </c>
      <c r="S21" s="42">
        <v>5</v>
      </c>
      <c r="T21" s="165"/>
      <c r="U21" s="173"/>
      <c r="V21" s="163">
        <v>884000</v>
      </c>
      <c r="W21" s="162"/>
      <c r="X21" s="15"/>
      <c r="Y21" s="15"/>
      <c r="Z21" s="15"/>
      <c r="AA21" s="15"/>
      <c r="AB21" s="16"/>
      <c r="AC21" s="17"/>
      <c r="AD21" s="18"/>
      <c r="AE21" s="17"/>
      <c r="AF21" s="18"/>
      <c r="AG21" s="17"/>
      <c r="AH21" s="16"/>
      <c r="AI21" s="17"/>
      <c r="AJ21" s="16"/>
      <c r="AK21" s="17"/>
      <c r="AL21" s="16"/>
      <c r="AM21" s="19"/>
    </row>
    <row r="22" spans="1:39" s="171" customFormat="1" ht="31.5" x14ac:dyDescent="0.25">
      <c r="A22" s="9">
        <v>21</v>
      </c>
      <c r="B22" s="9"/>
      <c r="C22" s="53">
        <v>20</v>
      </c>
      <c r="D22" s="43" t="s">
        <v>107</v>
      </c>
      <c r="E22" s="43" t="s">
        <v>108</v>
      </c>
      <c r="F22" s="42" t="s">
        <v>109</v>
      </c>
      <c r="G22" s="54" t="s">
        <v>116</v>
      </c>
      <c r="H22" s="54" t="s">
        <v>113</v>
      </c>
      <c r="I22" s="10" t="s">
        <v>133</v>
      </c>
      <c r="J22" s="42">
        <v>2</v>
      </c>
      <c r="K22" s="42">
        <v>822000</v>
      </c>
      <c r="L22" s="42">
        <v>3106000</v>
      </c>
      <c r="M22" s="176">
        <v>0</v>
      </c>
      <c r="N22" s="176">
        <v>500000</v>
      </c>
      <c r="O22" s="176">
        <v>0</v>
      </c>
      <c r="P22" s="177">
        <f t="shared" si="0"/>
        <v>500000</v>
      </c>
      <c r="Q22" s="9" t="s">
        <v>50</v>
      </c>
      <c r="R22" s="55">
        <v>0</v>
      </c>
      <c r="S22" s="42"/>
      <c r="T22" s="165"/>
      <c r="U22" s="173"/>
      <c r="V22" s="163">
        <v>822000</v>
      </c>
      <c r="W22" s="162"/>
      <c r="X22" s="15"/>
      <c r="Y22" s="15"/>
      <c r="Z22" s="15"/>
      <c r="AA22" s="15"/>
      <c r="AB22" s="16"/>
      <c r="AC22" s="17"/>
      <c r="AD22" s="18"/>
      <c r="AE22" s="17"/>
      <c r="AF22" s="18"/>
      <c r="AG22" s="17"/>
      <c r="AH22" s="16"/>
      <c r="AI22" s="17"/>
      <c r="AJ22" s="16"/>
      <c r="AK22" s="17"/>
      <c r="AL22" s="16"/>
      <c r="AM22" s="19"/>
    </row>
    <row r="23" spans="1:39" s="171" customFormat="1" ht="63" x14ac:dyDescent="0.25">
      <c r="A23" s="9">
        <v>23</v>
      </c>
      <c r="B23" s="9">
        <v>716</v>
      </c>
      <c r="C23" s="53">
        <v>20</v>
      </c>
      <c r="D23" s="43" t="s">
        <v>107</v>
      </c>
      <c r="E23" s="43" t="s">
        <v>108</v>
      </c>
      <c r="F23" s="42" t="s">
        <v>109</v>
      </c>
      <c r="G23" s="54" t="s">
        <v>124</v>
      </c>
      <c r="H23" s="54" t="s">
        <v>136</v>
      </c>
      <c r="I23" s="10" t="s">
        <v>137</v>
      </c>
      <c r="J23" s="42">
        <v>2</v>
      </c>
      <c r="K23" s="42">
        <v>856500</v>
      </c>
      <c r="L23" s="42">
        <v>2043000</v>
      </c>
      <c r="M23" s="176">
        <v>0</v>
      </c>
      <c r="N23" s="176">
        <v>962308.24</v>
      </c>
      <c r="O23" s="176">
        <v>0</v>
      </c>
      <c r="P23" s="177">
        <f>IF(A23="","",SUM(M23:O23))</f>
        <v>962308.24</v>
      </c>
      <c r="Q23" s="9" t="s">
        <v>50</v>
      </c>
      <c r="R23" s="55">
        <v>0</v>
      </c>
      <c r="S23" s="42"/>
      <c r="T23" s="165"/>
      <c r="U23" s="173"/>
      <c r="V23" s="163">
        <v>856500</v>
      </c>
      <c r="W23" s="162"/>
      <c r="X23" s="15"/>
      <c r="Y23" s="15"/>
      <c r="Z23" s="15"/>
      <c r="AA23" s="15"/>
      <c r="AB23" s="16"/>
      <c r="AC23" s="17"/>
      <c r="AD23" s="18"/>
      <c r="AE23" s="17"/>
      <c r="AF23" s="18"/>
      <c r="AG23" s="17"/>
      <c r="AH23" s="16"/>
      <c r="AI23" s="17"/>
      <c r="AJ23" s="16"/>
      <c r="AK23" s="17"/>
      <c r="AL23" s="16"/>
      <c r="AM23" s="19"/>
    </row>
    <row r="24" spans="1:39" s="171" customFormat="1" ht="74.25" thickBot="1" x14ac:dyDescent="0.3">
      <c r="A24" s="9">
        <v>24</v>
      </c>
      <c r="B24" s="9">
        <v>723</v>
      </c>
      <c r="C24" s="53">
        <v>20</v>
      </c>
      <c r="D24" s="43" t="s">
        <v>107</v>
      </c>
      <c r="E24" s="43" t="s">
        <v>108</v>
      </c>
      <c r="F24" s="42" t="s">
        <v>109</v>
      </c>
      <c r="G24" s="54" t="s">
        <v>110</v>
      </c>
      <c r="H24" s="54" t="s">
        <v>125</v>
      </c>
      <c r="I24" s="10" t="s">
        <v>138</v>
      </c>
      <c r="J24" s="42">
        <v>2</v>
      </c>
      <c r="K24" s="42">
        <v>859000</v>
      </c>
      <c r="L24" s="42">
        <v>2765000</v>
      </c>
      <c r="M24" s="176">
        <v>0</v>
      </c>
      <c r="N24" s="176">
        <v>0</v>
      </c>
      <c r="O24" s="176">
        <v>490000</v>
      </c>
      <c r="P24" s="177">
        <f t="shared" si="0"/>
        <v>490000</v>
      </c>
      <c r="Q24" s="9" t="s">
        <v>50</v>
      </c>
      <c r="R24" s="55">
        <v>150000</v>
      </c>
      <c r="S24" s="42">
        <v>5</v>
      </c>
      <c r="T24" s="165"/>
      <c r="U24" s="173"/>
      <c r="V24" s="163"/>
      <c r="W24" s="162">
        <v>859000</v>
      </c>
      <c r="X24" s="15"/>
      <c r="Y24" s="15"/>
      <c r="Z24" s="15"/>
      <c r="AA24" s="15"/>
      <c r="AB24" s="16"/>
      <c r="AC24" s="17"/>
      <c r="AD24" s="18"/>
      <c r="AE24" s="17"/>
      <c r="AF24" s="18"/>
      <c r="AG24" s="17"/>
      <c r="AH24" s="16"/>
      <c r="AI24" s="17"/>
      <c r="AJ24" s="16"/>
      <c r="AK24" s="17"/>
      <c r="AL24" s="16"/>
      <c r="AM24" s="19"/>
    </row>
    <row r="25" spans="1:39" s="171" customFormat="1" ht="32.25" thickBot="1" x14ac:dyDescent="0.3">
      <c r="A25" s="9">
        <v>25</v>
      </c>
      <c r="B25" s="9"/>
      <c r="C25" s="53">
        <v>20</v>
      </c>
      <c r="D25" s="43" t="s">
        <v>107</v>
      </c>
      <c r="E25" s="43" t="s">
        <v>108</v>
      </c>
      <c r="F25" s="42" t="s">
        <v>109</v>
      </c>
      <c r="G25" s="54" t="s">
        <v>134</v>
      </c>
      <c r="H25" s="54" t="s">
        <v>135</v>
      </c>
      <c r="I25" s="10" t="s">
        <v>139</v>
      </c>
      <c r="J25" s="42">
        <v>2</v>
      </c>
      <c r="K25" s="42">
        <v>859000</v>
      </c>
      <c r="L25" s="42">
        <v>3492100</v>
      </c>
      <c r="M25" s="176">
        <v>0</v>
      </c>
      <c r="N25" s="176">
        <v>0</v>
      </c>
      <c r="O25" s="176">
        <v>2000000</v>
      </c>
      <c r="P25" s="177">
        <f t="shared" si="0"/>
        <v>2000000</v>
      </c>
      <c r="Q25" s="9" t="s">
        <v>50</v>
      </c>
      <c r="R25" s="55">
        <v>0</v>
      </c>
      <c r="S25" s="42"/>
      <c r="T25" s="172" t="s">
        <v>181</v>
      </c>
      <c r="U25" s="173"/>
      <c r="V25" s="163"/>
      <c r="W25" s="162">
        <v>859000</v>
      </c>
      <c r="X25" s="15"/>
      <c r="Y25" s="15"/>
      <c r="Z25" s="15"/>
      <c r="AA25" s="15"/>
      <c r="AB25" s="16"/>
      <c r="AC25" s="17"/>
      <c r="AD25" s="18"/>
      <c r="AE25" s="17"/>
      <c r="AF25" s="18"/>
      <c r="AG25" s="17"/>
      <c r="AH25" s="16"/>
      <c r="AI25" s="17"/>
      <c r="AJ25" s="16"/>
      <c r="AK25" s="17"/>
      <c r="AL25" s="16"/>
      <c r="AM25" s="19"/>
    </row>
    <row r="26" spans="1:39" s="171" customFormat="1" ht="21" x14ac:dyDescent="0.25">
      <c r="A26" s="9">
        <v>30</v>
      </c>
      <c r="B26" s="9">
        <v>779</v>
      </c>
      <c r="C26" s="53">
        <v>20</v>
      </c>
      <c r="D26" s="43" t="s">
        <v>107</v>
      </c>
      <c r="E26" s="43" t="s">
        <v>108</v>
      </c>
      <c r="F26" s="42" t="s">
        <v>109</v>
      </c>
      <c r="G26" s="54" t="s">
        <v>110</v>
      </c>
      <c r="H26" s="54" t="s">
        <v>125</v>
      </c>
      <c r="I26" s="10" t="s">
        <v>173</v>
      </c>
      <c r="J26" s="42">
        <v>2</v>
      </c>
      <c r="K26" s="42">
        <v>847000</v>
      </c>
      <c r="L26" s="42">
        <v>2526000</v>
      </c>
      <c r="M26" s="176">
        <v>370000</v>
      </c>
      <c r="N26" s="176">
        <v>0</v>
      </c>
      <c r="O26" s="178"/>
      <c r="P26" s="177">
        <f>IF(A26="","",SUM(M26:N26))</f>
        <v>370000</v>
      </c>
      <c r="Q26" s="9" t="s">
        <v>50</v>
      </c>
      <c r="R26" s="55"/>
      <c r="S26" s="42"/>
      <c r="T26" s="12"/>
      <c r="U26" s="162"/>
      <c r="V26" s="163">
        <v>847000</v>
      </c>
      <c r="W26" s="164">
        <v>847000</v>
      </c>
      <c r="X26" s="15"/>
      <c r="Y26" s="15"/>
      <c r="Z26" s="15"/>
      <c r="AA26" s="15"/>
      <c r="AB26" s="16"/>
      <c r="AC26" s="17"/>
      <c r="AD26" s="18"/>
      <c r="AE26" s="17"/>
      <c r="AF26" s="18"/>
      <c r="AG26" s="17"/>
      <c r="AH26" s="16"/>
      <c r="AI26" s="17"/>
      <c r="AJ26" s="16"/>
      <c r="AK26" s="17"/>
      <c r="AL26" s="16"/>
      <c r="AM26" s="19"/>
    </row>
    <row r="27" spans="1:39" s="171" customFormat="1" ht="21" x14ac:dyDescent="0.25">
      <c r="A27" s="9">
        <v>31</v>
      </c>
      <c r="B27" s="9">
        <v>548</v>
      </c>
      <c r="C27" s="53">
        <v>20</v>
      </c>
      <c r="D27" s="43" t="s">
        <v>107</v>
      </c>
      <c r="E27" s="43" t="s">
        <v>108</v>
      </c>
      <c r="F27" s="42" t="s">
        <v>109</v>
      </c>
      <c r="G27" s="54" t="s">
        <v>124</v>
      </c>
      <c r="H27" s="54" t="s">
        <v>140</v>
      </c>
      <c r="I27" s="10" t="s">
        <v>85</v>
      </c>
      <c r="J27" s="42">
        <v>2</v>
      </c>
      <c r="K27" s="42">
        <v>844000</v>
      </c>
      <c r="L27" s="42">
        <v>2157700</v>
      </c>
      <c r="M27" s="176">
        <v>0</v>
      </c>
      <c r="N27" s="176">
        <v>185000</v>
      </c>
      <c r="O27" s="176">
        <v>0</v>
      </c>
      <c r="P27" s="177">
        <f>IF(A27="","",SUM(N27:O27))</f>
        <v>185000</v>
      </c>
      <c r="Q27" s="9" t="s">
        <v>50</v>
      </c>
      <c r="R27" s="55">
        <v>0</v>
      </c>
      <c r="S27" s="42"/>
      <c r="T27" s="12"/>
      <c r="U27" s="162"/>
      <c r="V27" s="163">
        <v>844000</v>
      </c>
      <c r="W27" s="164"/>
      <c r="X27" s="15"/>
      <c r="Y27" s="15"/>
      <c r="Z27" s="15"/>
      <c r="AA27" s="15"/>
      <c r="AB27" s="16"/>
      <c r="AC27" s="17"/>
      <c r="AD27" s="18"/>
      <c r="AE27" s="17"/>
      <c r="AF27" s="18"/>
      <c r="AG27" s="17"/>
      <c r="AH27" s="16"/>
      <c r="AI27" s="17"/>
      <c r="AJ27" s="16"/>
      <c r="AK27" s="17"/>
      <c r="AL27" s="16"/>
      <c r="AM27" s="19"/>
    </row>
    <row r="28" spans="1:39" s="171" customFormat="1" ht="21" x14ac:dyDescent="0.25">
      <c r="A28" s="9">
        <v>32</v>
      </c>
      <c r="B28" s="9">
        <v>702</v>
      </c>
      <c r="C28" s="53">
        <v>20</v>
      </c>
      <c r="D28" s="43" t="s">
        <v>107</v>
      </c>
      <c r="E28" s="43" t="s">
        <v>108</v>
      </c>
      <c r="F28" s="42" t="s">
        <v>109</v>
      </c>
      <c r="G28" s="54" t="s">
        <v>116</v>
      </c>
      <c r="H28" s="54" t="s">
        <v>142</v>
      </c>
      <c r="I28" s="10" t="s">
        <v>174</v>
      </c>
      <c r="J28" s="42">
        <v>2</v>
      </c>
      <c r="K28" s="42">
        <v>828000</v>
      </c>
      <c r="L28" s="42">
        <v>3396000</v>
      </c>
      <c r="M28" s="178"/>
      <c r="N28" s="176">
        <v>367183.29</v>
      </c>
      <c r="O28" s="176">
        <v>0</v>
      </c>
      <c r="P28" s="177">
        <f>IF(A28="","",SUM(N28:O28))</f>
        <v>367183.29</v>
      </c>
      <c r="Q28" s="9" t="s">
        <v>50</v>
      </c>
      <c r="R28" s="55"/>
      <c r="S28" s="42"/>
      <c r="T28" s="12"/>
      <c r="U28" s="162"/>
      <c r="V28" s="163">
        <v>828000</v>
      </c>
      <c r="W28" s="164"/>
      <c r="X28" s="15"/>
      <c r="Y28" s="15"/>
      <c r="Z28" s="15"/>
      <c r="AA28" s="15"/>
      <c r="AB28" s="16"/>
      <c r="AC28" s="17"/>
      <c r="AD28" s="18"/>
      <c r="AE28" s="17"/>
      <c r="AF28" s="18"/>
      <c r="AG28" s="17"/>
      <c r="AH28" s="16"/>
      <c r="AI28" s="17"/>
      <c r="AJ28" s="16"/>
      <c r="AK28" s="17"/>
      <c r="AL28" s="16"/>
      <c r="AM28" s="19"/>
    </row>
    <row r="29" spans="1:39" s="171" customFormat="1" ht="31.5" x14ac:dyDescent="0.25">
      <c r="A29" s="9">
        <v>33</v>
      </c>
      <c r="B29" s="9">
        <v>789</v>
      </c>
      <c r="C29" s="53">
        <v>20</v>
      </c>
      <c r="D29" s="43" t="s">
        <v>107</v>
      </c>
      <c r="E29" s="43" t="s">
        <v>108</v>
      </c>
      <c r="F29" s="42" t="s">
        <v>109</v>
      </c>
      <c r="G29" s="54" t="s">
        <v>124</v>
      </c>
      <c r="H29" s="54" t="s">
        <v>125</v>
      </c>
      <c r="I29" s="10" t="s">
        <v>182</v>
      </c>
      <c r="J29" s="42">
        <v>2</v>
      </c>
      <c r="K29" s="42">
        <v>853000</v>
      </c>
      <c r="L29" s="42">
        <v>2682000</v>
      </c>
      <c r="M29" s="176"/>
      <c r="N29" s="176">
        <v>182000</v>
      </c>
      <c r="O29" s="176"/>
      <c r="P29" s="177">
        <f>IF(A29="","",SUM(M29:O29))</f>
        <v>182000</v>
      </c>
      <c r="Q29" s="9"/>
      <c r="R29" s="55"/>
      <c r="S29" s="42"/>
      <c r="T29" s="12"/>
      <c r="U29" s="162"/>
      <c r="V29" s="163">
        <v>853000</v>
      </c>
      <c r="W29" s="164"/>
      <c r="X29" s="15"/>
      <c r="Y29" s="15"/>
      <c r="Z29" s="15"/>
      <c r="AA29" s="15"/>
      <c r="AB29" s="16"/>
      <c r="AC29" s="17"/>
      <c r="AD29" s="18"/>
      <c r="AE29" s="17"/>
      <c r="AF29" s="18"/>
      <c r="AG29" s="17"/>
      <c r="AH29" s="16"/>
      <c r="AI29" s="17"/>
      <c r="AJ29" s="16"/>
      <c r="AK29" s="17"/>
      <c r="AL29" s="16"/>
      <c r="AM29" s="19"/>
    </row>
    <row r="30" spans="1:39" s="171" customFormat="1" ht="42" x14ac:dyDescent="0.25">
      <c r="A30" s="9">
        <v>34</v>
      </c>
      <c r="B30" s="9"/>
      <c r="C30" s="53">
        <v>20</v>
      </c>
      <c r="D30" s="43" t="s">
        <v>107</v>
      </c>
      <c r="E30" s="43" t="s">
        <v>108</v>
      </c>
      <c r="F30" s="42" t="s">
        <v>109</v>
      </c>
      <c r="G30" s="54" t="s">
        <v>116</v>
      </c>
      <c r="H30" s="54" t="s">
        <v>113</v>
      </c>
      <c r="I30" s="10" t="s">
        <v>183</v>
      </c>
      <c r="J30" s="42">
        <v>2</v>
      </c>
      <c r="K30" s="42" t="s">
        <v>192</v>
      </c>
      <c r="L30" s="42">
        <v>3312000</v>
      </c>
      <c r="M30" s="176"/>
      <c r="N30" s="176">
        <v>200000</v>
      </c>
      <c r="O30" s="176"/>
      <c r="P30" s="177">
        <f t="shared" si="0"/>
        <v>200000</v>
      </c>
      <c r="Q30" s="9"/>
      <c r="R30" s="55"/>
      <c r="S30" s="42"/>
      <c r="T30" s="12"/>
      <c r="U30" s="162"/>
      <c r="V30" s="163"/>
      <c r="W30" s="164"/>
      <c r="X30" s="15"/>
      <c r="Y30" s="15"/>
      <c r="Z30" s="15"/>
      <c r="AA30" s="15"/>
      <c r="AB30" s="16"/>
      <c r="AC30" s="17"/>
      <c r="AD30" s="18"/>
      <c r="AE30" s="17"/>
      <c r="AF30" s="18"/>
      <c r="AG30" s="17"/>
      <c r="AH30" s="16"/>
      <c r="AI30" s="17"/>
      <c r="AJ30" s="16"/>
      <c r="AK30" s="17"/>
      <c r="AL30" s="16"/>
      <c r="AM30" s="19"/>
    </row>
    <row r="31" spans="1:39" s="171" customFormat="1" ht="21" x14ac:dyDescent="0.25">
      <c r="A31" s="9">
        <v>35</v>
      </c>
      <c r="B31" s="9"/>
      <c r="C31" s="53">
        <v>20</v>
      </c>
      <c r="D31" s="43" t="s">
        <v>107</v>
      </c>
      <c r="E31" s="43" t="s">
        <v>108</v>
      </c>
      <c r="F31" s="42" t="s">
        <v>109</v>
      </c>
      <c r="G31" s="54" t="s">
        <v>116</v>
      </c>
      <c r="H31" s="54" t="s">
        <v>184</v>
      </c>
      <c r="I31" s="10" t="s">
        <v>193</v>
      </c>
      <c r="J31" s="42">
        <v>2</v>
      </c>
      <c r="K31" s="42">
        <v>86400</v>
      </c>
      <c r="L31" s="42">
        <v>3406000</v>
      </c>
      <c r="M31" s="176"/>
      <c r="N31" s="179">
        <v>250000</v>
      </c>
      <c r="O31" s="176"/>
      <c r="P31" s="177">
        <f t="shared" si="0"/>
        <v>250000</v>
      </c>
      <c r="Q31" s="9"/>
      <c r="R31" s="55"/>
      <c r="S31" s="42"/>
      <c r="T31" s="12"/>
      <c r="U31" s="162"/>
      <c r="V31" s="163"/>
      <c r="W31" s="164"/>
      <c r="X31" s="15"/>
      <c r="Y31" s="15"/>
      <c r="Z31" s="15"/>
      <c r="AA31" s="15"/>
      <c r="AB31" s="16"/>
      <c r="AC31" s="17"/>
      <c r="AD31" s="18"/>
      <c r="AE31" s="17"/>
      <c r="AF31" s="18"/>
      <c r="AG31" s="17"/>
      <c r="AH31" s="16"/>
      <c r="AI31" s="17"/>
      <c r="AJ31" s="16"/>
      <c r="AK31" s="17"/>
      <c r="AL31" s="16"/>
      <c r="AM31" s="19"/>
    </row>
    <row r="32" spans="1:39" s="171" customFormat="1" ht="31.5" x14ac:dyDescent="0.25">
      <c r="A32" s="9">
        <v>36</v>
      </c>
      <c r="B32" s="9"/>
      <c r="C32" s="53">
        <v>20</v>
      </c>
      <c r="D32" s="43" t="s">
        <v>107</v>
      </c>
      <c r="E32" s="43" t="s">
        <v>108</v>
      </c>
      <c r="F32" s="42" t="s">
        <v>197</v>
      </c>
      <c r="G32" s="54" t="s">
        <v>110</v>
      </c>
      <c r="H32" s="54" t="s">
        <v>113</v>
      </c>
      <c r="I32" s="10" t="s">
        <v>194</v>
      </c>
      <c r="J32" s="42">
        <v>2</v>
      </c>
      <c r="K32" s="42">
        <v>86400</v>
      </c>
      <c r="L32" s="42">
        <v>3406000</v>
      </c>
      <c r="M32" s="176"/>
      <c r="N32" s="179">
        <v>50000</v>
      </c>
      <c r="O32" s="176"/>
      <c r="P32" s="177"/>
      <c r="Q32" s="9"/>
      <c r="R32" s="55"/>
      <c r="S32" s="42"/>
      <c r="T32" s="12"/>
      <c r="U32" s="162"/>
      <c r="V32" s="163"/>
      <c r="W32" s="164"/>
      <c r="X32" s="15"/>
      <c r="Y32" s="15"/>
      <c r="Z32" s="15"/>
      <c r="AA32" s="15"/>
      <c r="AB32" s="16"/>
      <c r="AC32" s="17"/>
      <c r="AD32" s="18"/>
      <c r="AE32" s="17"/>
      <c r="AF32" s="18"/>
      <c r="AG32" s="17"/>
      <c r="AH32" s="16"/>
      <c r="AI32" s="17"/>
      <c r="AJ32" s="16"/>
      <c r="AK32" s="17"/>
      <c r="AL32" s="16"/>
      <c r="AM32" s="19"/>
    </row>
    <row r="33" spans="1:39" s="171" customFormat="1" ht="21" x14ac:dyDescent="0.25">
      <c r="A33" s="9">
        <v>37</v>
      </c>
      <c r="B33" s="9"/>
      <c r="C33" s="53">
        <v>20</v>
      </c>
      <c r="D33" s="43" t="s">
        <v>107</v>
      </c>
      <c r="E33" s="43" t="s">
        <v>108</v>
      </c>
      <c r="F33" s="42" t="s">
        <v>109</v>
      </c>
      <c r="G33" s="54" t="s">
        <v>116</v>
      </c>
      <c r="H33" s="54" t="s">
        <v>184</v>
      </c>
      <c r="I33" s="10" t="s">
        <v>195</v>
      </c>
      <c r="J33" s="42">
        <v>2</v>
      </c>
      <c r="K33" s="42">
        <v>86400</v>
      </c>
      <c r="L33" s="42">
        <v>3406000</v>
      </c>
      <c r="M33" s="176"/>
      <c r="N33" s="179">
        <v>1000000</v>
      </c>
      <c r="O33" s="176"/>
      <c r="P33" s="177"/>
      <c r="Q33" s="9"/>
      <c r="R33" s="55"/>
      <c r="S33" s="42"/>
      <c r="T33" s="12"/>
      <c r="U33" s="162"/>
      <c r="V33" s="163"/>
      <c r="W33" s="164"/>
      <c r="X33" s="15"/>
      <c r="Y33" s="15"/>
      <c r="Z33" s="15"/>
      <c r="AA33" s="15"/>
      <c r="AB33" s="16"/>
      <c r="AC33" s="17"/>
      <c r="AD33" s="18"/>
      <c r="AE33" s="17"/>
      <c r="AF33" s="18"/>
      <c r="AG33" s="17"/>
      <c r="AH33" s="16"/>
      <c r="AI33" s="17"/>
      <c r="AJ33" s="16"/>
      <c r="AK33" s="17"/>
      <c r="AL33" s="16"/>
      <c r="AM33" s="19"/>
    </row>
    <row r="34" spans="1:39" s="171" customFormat="1" ht="31.5" x14ac:dyDescent="0.25">
      <c r="A34" s="9">
        <v>38</v>
      </c>
      <c r="B34" s="9"/>
      <c r="C34" s="53">
        <v>20</v>
      </c>
      <c r="D34" s="43" t="s">
        <v>107</v>
      </c>
      <c r="E34" s="43" t="s">
        <v>108</v>
      </c>
      <c r="F34" s="42" t="s">
        <v>109</v>
      </c>
      <c r="G34" s="54" t="s">
        <v>116</v>
      </c>
      <c r="H34" s="54" t="s">
        <v>127</v>
      </c>
      <c r="I34" s="10" t="s">
        <v>196</v>
      </c>
      <c r="J34" s="42">
        <v>2</v>
      </c>
      <c r="K34" s="42">
        <v>86400</v>
      </c>
      <c r="L34" s="42">
        <v>3510000</v>
      </c>
      <c r="M34" s="176"/>
      <c r="N34" s="179">
        <v>400000</v>
      </c>
      <c r="O34" s="176"/>
      <c r="P34" s="177">
        <f>IF(A34="","",SUM(M34:O34))</f>
        <v>400000</v>
      </c>
      <c r="Q34" s="9"/>
      <c r="R34" s="55"/>
      <c r="S34" s="42"/>
      <c r="T34" s="12"/>
      <c r="U34" s="162"/>
      <c r="V34" s="163"/>
      <c r="W34" s="164"/>
      <c r="X34" s="15"/>
      <c r="Y34" s="15"/>
      <c r="Z34" s="15"/>
      <c r="AA34" s="15"/>
      <c r="AB34" s="16"/>
      <c r="AC34" s="17"/>
      <c r="AD34" s="18"/>
      <c r="AE34" s="17"/>
      <c r="AF34" s="18"/>
      <c r="AG34" s="17"/>
      <c r="AH34" s="16"/>
      <c r="AI34" s="17"/>
      <c r="AJ34" s="16"/>
      <c r="AK34" s="17"/>
      <c r="AL34" s="16"/>
      <c r="AM34" s="19"/>
    </row>
    <row r="35" spans="1:39" s="171" customFormat="1" ht="42" x14ac:dyDescent="0.25">
      <c r="A35" s="9">
        <v>39</v>
      </c>
      <c r="B35" s="9"/>
      <c r="C35" s="53">
        <v>20</v>
      </c>
      <c r="D35" s="43" t="s">
        <v>107</v>
      </c>
      <c r="E35" s="43" t="s">
        <v>108</v>
      </c>
      <c r="F35" s="42" t="s">
        <v>109</v>
      </c>
      <c r="G35" s="54" t="s">
        <v>116</v>
      </c>
      <c r="H35" s="54" t="s">
        <v>186</v>
      </c>
      <c r="I35" s="42" t="s">
        <v>216</v>
      </c>
      <c r="J35" s="42">
        <v>1</v>
      </c>
      <c r="K35" s="42" t="s">
        <v>191</v>
      </c>
      <c r="L35" s="42">
        <v>3780020</v>
      </c>
      <c r="M35" s="176">
        <v>120000</v>
      </c>
      <c r="N35" s="176">
        <v>278000</v>
      </c>
      <c r="O35" s="176"/>
      <c r="P35" s="177">
        <f>IF(A35="","",SUM(M35:O35))</f>
        <v>398000</v>
      </c>
      <c r="Q35" s="9"/>
      <c r="R35" s="55"/>
      <c r="S35" s="42"/>
      <c r="T35" s="12"/>
      <c r="U35" s="162"/>
      <c r="V35" s="163"/>
      <c r="W35" s="164"/>
      <c r="X35" s="15"/>
      <c r="Y35" s="15"/>
      <c r="Z35" s="15"/>
      <c r="AA35" s="15"/>
      <c r="AB35" s="16"/>
      <c r="AC35" s="17"/>
      <c r="AD35" s="18"/>
      <c r="AE35" s="17"/>
      <c r="AF35" s="18"/>
      <c r="AG35" s="17"/>
      <c r="AH35" s="16"/>
      <c r="AI35" s="17"/>
      <c r="AJ35" s="16"/>
      <c r="AK35" s="17"/>
      <c r="AL35" s="16"/>
      <c r="AM35" s="19"/>
    </row>
    <row r="36" spans="1:39" s="171" customFormat="1" ht="21" x14ac:dyDescent="0.25">
      <c r="A36" s="9">
        <v>40</v>
      </c>
      <c r="B36" s="9"/>
      <c r="C36" s="53">
        <v>20</v>
      </c>
      <c r="D36" s="43" t="s">
        <v>107</v>
      </c>
      <c r="E36" s="43" t="s">
        <v>108</v>
      </c>
      <c r="F36" s="42" t="s">
        <v>109</v>
      </c>
      <c r="G36" s="54" t="s">
        <v>124</v>
      </c>
      <c r="H36" s="54" t="s">
        <v>125</v>
      </c>
      <c r="I36" s="175" t="s">
        <v>187</v>
      </c>
      <c r="J36" s="42">
        <v>2</v>
      </c>
      <c r="K36" s="42">
        <v>820500</v>
      </c>
      <c r="L36" s="42">
        <v>2992000</v>
      </c>
      <c r="M36" s="176">
        <v>546736.76</v>
      </c>
      <c r="N36" s="176"/>
      <c r="O36" s="176"/>
      <c r="P36" s="177"/>
      <c r="Q36" s="9"/>
      <c r="R36" s="55"/>
      <c r="S36" s="42"/>
      <c r="T36" s="12"/>
      <c r="U36" s="162"/>
      <c r="V36" s="163"/>
      <c r="W36" s="164"/>
      <c r="X36" s="15"/>
      <c r="Y36" s="15"/>
      <c r="Z36" s="15"/>
      <c r="AA36" s="15"/>
      <c r="AB36" s="16"/>
      <c r="AC36" s="17"/>
      <c r="AD36" s="18"/>
      <c r="AE36" s="17"/>
      <c r="AF36" s="18"/>
      <c r="AG36" s="17"/>
      <c r="AH36" s="16"/>
      <c r="AI36" s="17"/>
      <c r="AJ36" s="16"/>
      <c r="AK36" s="17"/>
      <c r="AL36" s="16"/>
      <c r="AM36" s="19"/>
    </row>
    <row r="37" spans="1:39" s="171" customFormat="1" ht="21" x14ac:dyDescent="0.25">
      <c r="A37" s="9">
        <v>41</v>
      </c>
      <c r="B37" s="9"/>
      <c r="C37" s="53">
        <v>20</v>
      </c>
      <c r="D37" s="43" t="s">
        <v>107</v>
      </c>
      <c r="E37" s="43" t="s">
        <v>108</v>
      </c>
      <c r="F37" s="42" t="s">
        <v>109</v>
      </c>
      <c r="G37" s="54" t="s">
        <v>116</v>
      </c>
      <c r="H37" s="54" t="s">
        <v>119</v>
      </c>
      <c r="I37" s="10" t="s">
        <v>188</v>
      </c>
      <c r="J37" s="42">
        <v>1</v>
      </c>
      <c r="K37" s="42">
        <v>819600</v>
      </c>
      <c r="L37" s="42">
        <v>2174000</v>
      </c>
      <c r="M37" s="176">
        <v>120000</v>
      </c>
      <c r="N37" s="176"/>
      <c r="O37" s="176"/>
      <c r="P37" s="177"/>
      <c r="Q37" s="9"/>
      <c r="R37" s="55"/>
      <c r="S37" s="42"/>
      <c r="T37" s="12"/>
      <c r="U37" s="162"/>
      <c r="V37" s="163"/>
      <c r="W37" s="164"/>
      <c r="X37" s="15"/>
      <c r="Y37" s="15"/>
      <c r="Z37" s="15"/>
      <c r="AA37" s="15"/>
      <c r="AB37" s="16"/>
      <c r="AC37" s="17"/>
      <c r="AD37" s="18"/>
      <c r="AE37" s="17"/>
      <c r="AF37" s="18"/>
      <c r="AG37" s="17"/>
      <c r="AH37" s="16"/>
      <c r="AI37" s="17"/>
      <c r="AJ37" s="16"/>
      <c r="AK37" s="17"/>
      <c r="AL37" s="16"/>
      <c r="AM37" s="19"/>
    </row>
    <row r="38" spans="1:39" s="7" customFormat="1" x14ac:dyDescent="0.25">
      <c r="A38" s="56"/>
      <c r="B38" s="57"/>
      <c r="C38" s="57"/>
      <c r="D38" s="57"/>
      <c r="E38" s="57"/>
      <c r="G38" s="57"/>
      <c r="H38" s="57"/>
      <c r="I38" s="58"/>
      <c r="K38" s="168"/>
      <c r="L38" s="159"/>
      <c r="M38" s="59">
        <f>SUM(M6:M37)</f>
        <v>5186045.07</v>
      </c>
      <c r="N38" s="59">
        <f>SUM(N6:N37)</f>
        <v>13544577.33</v>
      </c>
      <c r="O38" s="59">
        <f>SUM(O6:O37)</f>
        <v>9222253.75</v>
      </c>
      <c r="P38" s="60">
        <f>SUM(P6:P37)</f>
        <v>26261399.209999997</v>
      </c>
      <c r="R38" s="60">
        <f>SUM(R6:R37)</f>
        <v>399000</v>
      </c>
      <c r="T38" s="61"/>
      <c r="U38" s="61"/>
      <c r="V38" s="61"/>
      <c r="W38" s="61"/>
      <c r="X38" s="62"/>
      <c r="Y38" s="62"/>
      <c r="Z38" s="62"/>
      <c r="AA38" s="62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1:39" x14ac:dyDescent="0.25">
      <c r="A39" s="21"/>
      <c r="B39" s="22"/>
      <c r="C39" s="22"/>
      <c r="D39" s="23"/>
      <c r="F39" s="30"/>
      <c r="G39" s="30"/>
      <c r="H39" s="31"/>
      <c r="I39" s="31"/>
      <c r="J39" s="44"/>
      <c r="K39" s="44"/>
      <c r="L39" s="44"/>
      <c r="M39" s="44"/>
      <c r="N39" s="44"/>
      <c r="O39" s="44"/>
      <c r="P39" s="44"/>
      <c r="Q39" s="45"/>
      <c r="R39" s="45"/>
      <c r="S39" s="25"/>
      <c r="T39" s="32"/>
      <c r="U39" s="33"/>
      <c r="V39" s="33"/>
      <c r="AI39" s="29"/>
      <c r="AJ39" s="29"/>
      <c r="AK39" s="29"/>
      <c r="AL39" s="29"/>
      <c r="AM39" s="29"/>
    </row>
    <row r="40" spans="1:39" x14ac:dyDescent="0.25">
      <c r="M40" s="182"/>
      <c r="N40" s="182"/>
      <c r="O40" s="182"/>
      <c r="P40" s="201" t="s">
        <v>17</v>
      </c>
      <c r="Q40" s="201"/>
      <c r="R40" s="201"/>
      <c r="S40" s="201"/>
    </row>
    <row r="41" spans="1:39" x14ac:dyDescent="0.25">
      <c r="M41" s="182"/>
      <c r="N41" s="182"/>
      <c r="O41" s="182"/>
      <c r="P41" s="198" t="s">
        <v>101</v>
      </c>
      <c r="Q41" s="198"/>
      <c r="R41" s="198"/>
      <c r="S41" s="198"/>
    </row>
    <row r="42" spans="1:39" x14ac:dyDescent="0.25">
      <c r="M42" s="182"/>
      <c r="N42" s="182"/>
      <c r="O42" s="182"/>
    </row>
    <row r="43" spans="1:39" x14ac:dyDescent="0.25">
      <c r="M43" s="182"/>
      <c r="N43" s="182"/>
      <c r="O43" s="182"/>
    </row>
    <row r="44" spans="1:39" x14ac:dyDescent="0.25">
      <c r="M44" s="182"/>
      <c r="N44" s="182"/>
      <c r="O44" s="182"/>
    </row>
    <row r="45" spans="1:39" x14ac:dyDescent="0.25">
      <c r="M45" s="182"/>
      <c r="N45" s="182"/>
      <c r="O45" s="182"/>
    </row>
    <row r="46" spans="1:39" x14ac:dyDescent="0.25">
      <c r="M46" s="182"/>
      <c r="N46" s="182"/>
      <c r="O46" s="182"/>
    </row>
    <row r="47" spans="1:39" x14ac:dyDescent="0.25">
      <c r="M47" s="182"/>
      <c r="N47" s="182"/>
      <c r="O47" s="182"/>
    </row>
    <row r="48" spans="1:39" x14ac:dyDescent="0.25">
      <c r="M48" s="182"/>
      <c r="N48" s="182"/>
      <c r="O48" s="182"/>
    </row>
    <row r="49" spans="13:15" x14ac:dyDescent="0.25">
      <c r="M49" s="182"/>
      <c r="N49" s="182"/>
      <c r="O49" s="182"/>
    </row>
    <row r="50" spans="13:15" x14ac:dyDescent="0.25">
      <c r="M50" s="182"/>
      <c r="N50" s="182"/>
      <c r="O50" s="182"/>
    </row>
    <row r="51" spans="13:15" x14ac:dyDescent="0.25">
      <c r="M51" s="182"/>
      <c r="N51" s="182"/>
      <c r="O51" s="182"/>
    </row>
    <row r="52" spans="13:15" x14ac:dyDescent="0.25">
      <c r="M52" s="182"/>
      <c r="N52" s="182"/>
      <c r="O52" s="182"/>
    </row>
    <row r="53" spans="13:15" x14ac:dyDescent="0.25">
      <c r="M53" s="182"/>
      <c r="N53" s="182"/>
      <c r="O53" s="182"/>
    </row>
    <row r="54" spans="13:15" x14ac:dyDescent="0.25">
      <c r="M54" s="182"/>
      <c r="N54" s="182"/>
      <c r="O54" s="182"/>
    </row>
    <row r="55" spans="13:15" x14ac:dyDescent="0.25">
      <c r="M55" s="182"/>
      <c r="N55" s="182"/>
      <c r="O55" s="182"/>
    </row>
    <row r="56" spans="13:15" x14ac:dyDescent="0.25">
      <c r="M56" s="182"/>
      <c r="N56" s="182"/>
      <c r="O56" s="182"/>
    </row>
    <row r="57" spans="13:15" x14ac:dyDescent="0.25">
      <c r="M57" s="182"/>
      <c r="N57" s="182"/>
      <c r="O57" s="182"/>
    </row>
    <row r="58" spans="13:15" x14ac:dyDescent="0.25">
      <c r="M58" s="182"/>
      <c r="N58" s="182"/>
      <c r="O58" s="182"/>
    </row>
    <row r="59" spans="13:15" x14ac:dyDescent="0.25">
      <c r="M59" s="182"/>
      <c r="N59" s="182"/>
      <c r="O59" s="182"/>
    </row>
  </sheetData>
  <autoFilter ref="A5:AM38"/>
  <mergeCells count="18">
    <mergeCell ref="A1:S1"/>
    <mergeCell ref="A2:S2"/>
    <mergeCell ref="A4:A5"/>
    <mergeCell ref="B4:B5"/>
    <mergeCell ref="C4:E4"/>
    <mergeCell ref="F4:F5"/>
    <mergeCell ref="G4:G5"/>
    <mergeCell ref="T4:T5"/>
    <mergeCell ref="AB4:AG4"/>
    <mergeCell ref="AH4:AM4"/>
    <mergeCell ref="P41:S41"/>
    <mergeCell ref="H4:H5"/>
    <mergeCell ref="I4:I5"/>
    <mergeCell ref="J4:J5"/>
    <mergeCell ref="M4:P4"/>
    <mergeCell ref="R4:S4"/>
    <mergeCell ref="P40:S40"/>
    <mergeCell ref="U4:W4"/>
  </mergeCells>
  <printOptions horizontalCentered="1"/>
  <pageMargins left="0.25" right="0.25" top="0.75" bottom="0.75" header="0.3" footer="0.3"/>
  <pageSetup paperSize="9" scale="84" fitToHeight="0" orientation="landscape" r:id="rId1"/>
  <headerFooter>
    <oddFooter>&amp;L&amp;8&amp;F&amp;R&amp;8&amp;P / &amp;N</oddFooter>
  </headerFooter>
  <colBreaks count="2" manualBreakCount="2">
    <brk id="19" max="52" man="1"/>
    <brk id="33" max="1048575" man="1"/>
  </col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3"/>
  <sheetViews>
    <sheetView showGridLines="0" view="pageBreakPreview" zoomScale="110" zoomScaleSheetLayoutView="110" workbookViewId="0">
      <pane ySplit="7" topLeftCell="A8" activePane="bottomLeft" state="frozen"/>
      <selection pane="bottomLeft" sqref="A1:G13"/>
    </sheetView>
  </sheetViews>
  <sheetFormatPr defaultColWidth="71.7109375" defaultRowHeight="10.5" x14ac:dyDescent="0.25"/>
  <cols>
    <col min="1" max="1" width="22" style="29" customWidth="1"/>
    <col min="2" max="2" width="30.140625" style="29" customWidth="1"/>
    <col min="3" max="4" width="22" style="29" customWidth="1"/>
    <col min="5" max="7" width="10" style="29" customWidth="1"/>
    <col min="8" max="16384" width="71.7109375" style="29"/>
  </cols>
  <sheetData>
    <row r="1" spans="1:7" s="38" customFormat="1" ht="12.75" x14ac:dyDescent="0.25">
      <c r="A1" s="189" t="s">
        <v>201</v>
      </c>
      <c r="B1" s="189"/>
      <c r="C1" s="189"/>
      <c r="D1" s="189"/>
      <c r="E1" s="189"/>
      <c r="F1" s="189"/>
      <c r="G1" s="189"/>
    </row>
    <row r="2" spans="1:7" s="38" customFormat="1" ht="12.75" x14ac:dyDescent="0.25">
      <c r="A2" s="189" t="s">
        <v>18</v>
      </c>
      <c r="B2" s="189"/>
      <c r="C2" s="189"/>
      <c r="D2" s="189"/>
      <c r="E2" s="189"/>
      <c r="F2" s="189"/>
      <c r="G2" s="189"/>
    </row>
    <row r="3" spans="1:7" hidden="1" x14ac:dyDescent="0.25"/>
    <row r="4" spans="1:7" x14ac:dyDescent="0.25">
      <c r="A4" s="200" t="s">
        <v>24</v>
      </c>
      <c r="B4" s="200"/>
      <c r="C4" s="200"/>
      <c r="D4" s="200"/>
      <c r="E4" s="200" t="s">
        <v>27</v>
      </c>
      <c r="F4" s="200"/>
      <c r="G4" s="200"/>
    </row>
    <row r="5" spans="1:7" x14ac:dyDescent="0.25">
      <c r="A5" s="200" t="s">
        <v>19</v>
      </c>
      <c r="B5" s="200" t="s">
        <v>20</v>
      </c>
      <c r="C5" s="200" t="s">
        <v>21</v>
      </c>
      <c r="D5" s="200" t="s">
        <v>22</v>
      </c>
      <c r="E5" s="200"/>
      <c r="F5" s="200"/>
      <c r="G5" s="200"/>
    </row>
    <row r="6" spans="1:7" x14ac:dyDescent="0.25">
      <c r="A6" s="200"/>
      <c r="B6" s="200"/>
      <c r="C6" s="200"/>
      <c r="D6" s="200"/>
      <c r="E6" s="200"/>
      <c r="F6" s="200"/>
      <c r="G6" s="200"/>
    </row>
    <row r="7" spans="1:7" x14ac:dyDescent="0.25">
      <c r="A7" s="200"/>
      <c r="B7" s="200"/>
      <c r="C7" s="200"/>
      <c r="D7" s="200"/>
      <c r="E7" s="46" t="s">
        <v>23</v>
      </c>
      <c r="F7" s="46" t="s">
        <v>25</v>
      </c>
      <c r="G7" s="46" t="s">
        <v>26</v>
      </c>
    </row>
    <row r="8" spans="1:7" x14ac:dyDescent="0.25">
      <c r="A8" s="47"/>
      <c r="B8" s="42"/>
      <c r="C8" s="48"/>
      <c r="D8" s="48"/>
      <c r="E8" s="49"/>
      <c r="F8" s="48"/>
      <c r="G8" s="48"/>
    </row>
    <row r="9" spans="1:7" x14ac:dyDescent="0.25">
      <c r="A9" s="47"/>
      <c r="B9" s="42"/>
      <c r="C9" s="48"/>
      <c r="D9" s="48"/>
      <c r="E9" s="49"/>
      <c r="F9" s="48"/>
      <c r="G9" s="48"/>
    </row>
    <row r="10" spans="1:7" x14ac:dyDescent="0.25">
      <c r="A10" s="50"/>
      <c r="B10" s="50"/>
      <c r="C10" s="50"/>
      <c r="D10" s="51" t="s">
        <v>28</v>
      </c>
      <c r="E10" s="52">
        <f>SUM(E8:E9)</f>
        <v>0</v>
      </c>
      <c r="F10" s="52">
        <f>SUM(F8:F9)</f>
        <v>0</v>
      </c>
      <c r="G10" s="52">
        <f>SUM(G8:G9)</f>
        <v>0</v>
      </c>
    </row>
    <row r="11" spans="1:7" ht="9.9499999999999993" customHeight="1" x14ac:dyDescent="0.25"/>
    <row r="12" spans="1:7" ht="12.75" x14ac:dyDescent="0.25">
      <c r="D12" s="183" t="s">
        <v>17</v>
      </c>
      <c r="E12" s="183"/>
      <c r="F12" s="183"/>
      <c r="G12" s="183"/>
    </row>
    <row r="13" spans="1:7" ht="12.75" x14ac:dyDescent="0.25">
      <c r="D13" s="189" t="s">
        <v>101</v>
      </c>
      <c r="E13" s="189"/>
      <c r="F13" s="189"/>
      <c r="G13" s="189"/>
    </row>
  </sheetData>
  <mergeCells count="10">
    <mergeCell ref="D13:G13"/>
    <mergeCell ref="D12:G12"/>
    <mergeCell ref="A1:G1"/>
    <mergeCell ref="A2:G2"/>
    <mergeCell ref="A4:D4"/>
    <mergeCell ref="A5:A7"/>
    <mergeCell ref="B5:B7"/>
    <mergeCell ref="C5:C7"/>
    <mergeCell ref="D5:D7"/>
    <mergeCell ref="E4:G6"/>
  </mergeCells>
  <printOptions horizontalCentered="1"/>
  <pageMargins left="0.39370078740157483" right="0.39370078740157483" top="1.7716535433070868" bottom="0.59055118110236227" header="0.59055118110236227" footer="0.59055118110236227"/>
  <pageSetup paperSize="9" orientation="landscape" r:id="rId1"/>
  <headerFoot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15"/>
  <sheetViews>
    <sheetView showGridLines="0" view="pageBreakPreview" zoomScale="110" zoomScaleNormal="110" zoomScaleSheetLayoutView="110" workbookViewId="0">
      <pane xSplit="4" ySplit="5" topLeftCell="E12" activePane="bottomRight" state="frozen"/>
      <selection sqref="A1:A7"/>
      <selection pane="topRight" sqref="A1:A7"/>
      <selection pane="bottomLeft" sqref="A1:A7"/>
      <selection pane="bottomRight" activeCell="A12" sqref="A12:XFD12"/>
    </sheetView>
  </sheetViews>
  <sheetFormatPr defaultColWidth="17.7109375" defaultRowHeight="10.5" x14ac:dyDescent="0.25"/>
  <cols>
    <col min="1" max="1" width="5" style="29" customWidth="1"/>
    <col min="2" max="2" width="6.42578125" style="29" customWidth="1"/>
    <col min="3" max="3" width="3" style="29" bestFit="1" customWidth="1"/>
    <col min="4" max="4" width="28.42578125" style="29" customWidth="1"/>
    <col min="5" max="5" width="3.85546875" style="29" bestFit="1" customWidth="1"/>
    <col min="6" max="6" width="8.28515625" style="29" customWidth="1"/>
    <col min="7" max="7" width="7.85546875" style="29" customWidth="1"/>
    <col min="8" max="8" width="13.5703125" style="29" bestFit="1" customWidth="1"/>
    <col min="9" max="9" width="12.7109375" style="29" bestFit="1" customWidth="1"/>
    <col min="10" max="10" width="4.5703125" style="29" customWidth="1"/>
    <col min="11" max="12" width="5" style="29" customWidth="1"/>
    <col min="13" max="13" width="2.7109375" style="29" customWidth="1"/>
    <col min="14" max="14" width="8" style="29" customWidth="1"/>
    <col min="15" max="16" width="10.7109375" style="29" customWidth="1"/>
    <col min="17" max="17" width="21.85546875" style="28" customWidth="1"/>
    <col min="18" max="18" width="12.42578125" style="28" customWidth="1"/>
    <col min="19" max="20" width="11.7109375" style="28" bestFit="1" customWidth="1"/>
    <col min="21" max="21" width="6" style="28" bestFit="1" customWidth="1"/>
    <col min="22" max="22" width="10.5703125" style="28" bestFit="1" customWidth="1"/>
    <col min="23" max="23" width="4" style="28" customWidth="1"/>
    <col min="24" max="24" width="6.5703125" style="28" customWidth="1"/>
    <col min="25" max="25" width="4" style="28" hidden="1" customWidth="1"/>
    <col min="26" max="26" width="6.5703125" style="28" hidden="1" customWidth="1"/>
    <col min="27" max="27" width="6.85546875" style="28" bestFit="1" customWidth="1"/>
    <col min="28" max="28" width="10.5703125" style="28" bestFit="1" customWidth="1"/>
    <col min="29" max="29" width="6.85546875" style="28" bestFit="1" customWidth="1"/>
    <col min="30" max="30" width="10.5703125" style="28" bestFit="1" customWidth="1"/>
    <col min="31" max="31" width="5.85546875" style="28" customWidth="1"/>
    <col min="32" max="32" width="8.7109375" style="28" customWidth="1"/>
    <col min="33" max="16384" width="17.7109375" style="29"/>
  </cols>
  <sheetData>
    <row r="1" spans="1:32" s="38" customFormat="1" ht="12.75" x14ac:dyDescent="0.25">
      <c r="A1" s="210" t="s">
        <v>202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38" customFormat="1" ht="12.75" x14ac:dyDescent="0.25">
      <c r="A2" s="210" t="s">
        <v>65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5" hidden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9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7" customFormat="1" ht="37.5" customHeight="1" x14ac:dyDescent="0.25">
      <c r="A4" s="207" t="s">
        <v>68</v>
      </c>
      <c r="B4" s="207" t="s">
        <v>67</v>
      </c>
      <c r="C4" s="207" t="s">
        <v>51</v>
      </c>
      <c r="D4" s="211" t="s">
        <v>52</v>
      </c>
      <c r="E4" s="211" t="s">
        <v>53</v>
      </c>
      <c r="F4" s="213" t="s">
        <v>54</v>
      </c>
      <c r="G4" s="214"/>
      <c r="H4" s="211" t="s">
        <v>69</v>
      </c>
      <c r="I4" s="211" t="s">
        <v>55</v>
      </c>
      <c r="J4" s="207" t="s">
        <v>56</v>
      </c>
      <c r="K4" s="213" t="s">
        <v>57</v>
      </c>
      <c r="L4" s="214"/>
      <c r="M4" s="207" t="s">
        <v>38</v>
      </c>
      <c r="N4" s="207" t="s">
        <v>66</v>
      </c>
      <c r="O4" s="213" t="s">
        <v>58</v>
      </c>
      <c r="P4" s="214"/>
      <c r="Q4" s="193"/>
      <c r="R4" s="6"/>
      <c r="S4" s="6"/>
      <c r="T4" s="6"/>
      <c r="U4" s="195"/>
      <c r="V4" s="196"/>
      <c r="W4" s="196"/>
      <c r="X4" s="196"/>
      <c r="Y4" s="196"/>
      <c r="Z4" s="196"/>
      <c r="AA4" s="197"/>
      <c r="AB4" s="197"/>
      <c r="AC4" s="197"/>
      <c r="AD4" s="197"/>
      <c r="AE4" s="197"/>
      <c r="AF4" s="197"/>
    </row>
    <row r="5" spans="1:32" s="7" customFormat="1" ht="36" customHeight="1" x14ac:dyDescent="0.25">
      <c r="A5" s="208"/>
      <c r="B5" s="208"/>
      <c r="C5" s="208"/>
      <c r="D5" s="212"/>
      <c r="E5" s="212"/>
      <c r="F5" s="8" t="s">
        <v>59</v>
      </c>
      <c r="G5" s="8" t="s">
        <v>60</v>
      </c>
      <c r="H5" s="212"/>
      <c r="I5" s="212"/>
      <c r="J5" s="208"/>
      <c r="K5" s="8" t="s">
        <v>63</v>
      </c>
      <c r="L5" s="8" t="s">
        <v>64</v>
      </c>
      <c r="M5" s="208"/>
      <c r="N5" s="209"/>
      <c r="O5" s="8" t="s">
        <v>61</v>
      </c>
      <c r="P5" s="8" t="s">
        <v>62</v>
      </c>
      <c r="Q5" s="19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20" customFormat="1" ht="48.75" x14ac:dyDescent="0.25">
      <c r="A6" s="40" t="s">
        <v>86</v>
      </c>
      <c r="B6" s="10" t="s">
        <v>87</v>
      </c>
      <c r="C6" s="9"/>
      <c r="D6" s="10" t="s">
        <v>88</v>
      </c>
      <c r="E6" s="40" t="s">
        <v>89</v>
      </c>
      <c r="F6" s="9" t="s">
        <v>90</v>
      </c>
      <c r="G6" s="9" t="s">
        <v>91</v>
      </c>
      <c r="H6" s="11">
        <v>174740.18</v>
      </c>
      <c r="I6" s="11">
        <v>200000</v>
      </c>
      <c r="J6" s="9" t="s">
        <v>92</v>
      </c>
      <c r="K6" s="9" t="s">
        <v>83</v>
      </c>
      <c r="L6" s="9" t="s">
        <v>83</v>
      </c>
      <c r="M6" s="9">
        <v>1</v>
      </c>
      <c r="N6" s="9" t="s">
        <v>84</v>
      </c>
      <c r="O6" s="41" t="s">
        <v>212</v>
      </c>
      <c r="P6" s="41" t="s">
        <v>213</v>
      </c>
      <c r="Q6" s="12"/>
      <c r="R6" s="13"/>
      <c r="S6" s="14"/>
      <c r="T6" s="15"/>
      <c r="U6" s="16"/>
      <c r="V6" s="17"/>
      <c r="W6" s="18"/>
      <c r="X6" s="17"/>
      <c r="Y6" s="18"/>
      <c r="Z6" s="17"/>
      <c r="AA6" s="16"/>
      <c r="AB6" s="17"/>
      <c r="AC6" s="16"/>
      <c r="AD6" s="17"/>
      <c r="AE6" s="16"/>
      <c r="AF6" s="19"/>
    </row>
    <row r="7" spans="1:32" s="20" customFormat="1" ht="78.75" customHeight="1" x14ac:dyDescent="0.25">
      <c r="A7" s="40" t="s">
        <v>96</v>
      </c>
      <c r="B7" s="10" t="s">
        <v>97</v>
      </c>
      <c r="C7" s="40" t="s">
        <v>215</v>
      </c>
      <c r="D7" s="10" t="s">
        <v>98</v>
      </c>
      <c r="E7" s="40" t="s">
        <v>99</v>
      </c>
      <c r="F7" s="9" t="s">
        <v>94</v>
      </c>
      <c r="G7" s="9" t="s">
        <v>95</v>
      </c>
      <c r="H7" s="11">
        <v>2943998.88</v>
      </c>
      <c r="I7" s="11">
        <v>3000000</v>
      </c>
      <c r="J7" s="9" t="s">
        <v>82</v>
      </c>
      <c r="K7" s="9" t="s">
        <v>83</v>
      </c>
      <c r="L7" s="9" t="s">
        <v>83</v>
      </c>
      <c r="M7" s="9">
        <v>2</v>
      </c>
      <c r="N7" s="9" t="s">
        <v>172</v>
      </c>
      <c r="O7" s="41" t="s">
        <v>212</v>
      </c>
      <c r="P7" s="41" t="s">
        <v>214</v>
      </c>
      <c r="Q7" s="12"/>
      <c r="R7" s="13"/>
      <c r="S7" s="14"/>
      <c r="T7" s="15"/>
      <c r="U7" s="16"/>
      <c r="V7" s="17"/>
      <c r="W7" s="18"/>
      <c r="X7" s="17"/>
      <c r="Y7" s="18"/>
      <c r="Z7" s="17"/>
      <c r="AA7" s="16"/>
      <c r="AB7" s="17"/>
      <c r="AC7" s="16"/>
      <c r="AD7" s="17"/>
      <c r="AE7" s="16"/>
      <c r="AF7" s="19"/>
    </row>
    <row r="8" spans="1:32" s="20" customFormat="1" ht="76.5" x14ac:dyDescent="0.25">
      <c r="A8" s="40" t="s">
        <v>102</v>
      </c>
      <c r="B8" s="10" t="s">
        <v>103</v>
      </c>
      <c r="C8" s="40" t="s">
        <v>104</v>
      </c>
      <c r="D8" s="10" t="s">
        <v>106</v>
      </c>
      <c r="E8" s="40" t="s">
        <v>105</v>
      </c>
      <c r="F8" s="9" t="s">
        <v>94</v>
      </c>
      <c r="G8" s="9" t="s">
        <v>95</v>
      </c>
      <c r="H8" s="11">
        <v>910569.25</v>
      </c>
      <c r="I8" s="11">
        <v>1000000</v>
      </c>
      <c r="J8" s="9" t="s">
        <v>82</v>
      </c>
      <c r="K8" s="9" t="s">
        <v>83</v>
      </c>
      <c r="L8" s="9" t="s">
        <v>83</v>
      </c>
      <c r="M8" s="9">
        <v>2</v>
      </c>
      <c r="N8" s="9" t="s">
        <v>93</v>
      </c>
      <c r="O8" s="41" t="s">
        <v>212</v>
      </c>
      <c r="P8" s="41" t="s">
        <v>214</v>
      </c>
      <c r="Q8" s="12"/>
      <c r="R8" s="13"/>
      <c r="S8" s="14"/>
      <c r="T8" s="15"/>
      <c r="U8" s="16"/>
      <c r="V8" s="17"/>
      <c r="W8" s="18"/>
      <c r="X8" s="17"/>
      <c r="Y8" s="18"/>
      <c r="Z8" s="17"/>
      <c r="AA8" s="16"/>
      <c r="AB8" s="17"/>
      <c r="AC8" s="16"/>
      <c r="AD8" s="17"/>
      <c r="AE8" s="16"/>
      <c r="AF8" s="19"/>
    </row>
    <row r="9" spans="1:32" s="167" customFormat="1" ht="51.75" x14ac:dyDescent="0.25">
      <c r="A9" s="95"/>
      <c r="B9" s="96"/>
      <c r="C9" s="95"/>
      <c r="D9" s="10" t="s">
        <v>173</v>
      </c>
      <c r="E9" s="40" t="s">
        <v>206</v>
      </c>
      <c r="F9" s="94" t="s">
        <v>208</v>
      </c>
      <c r="G9" s="94" t="s">
        <v>209</v>
      </c>
      <c r="H9" s="98">
        <v>370000</v>
      </c>
      <c r="I9" s="98">
        <v>370000</v>
      </c>
      <c r="J9" s="94"/>
      <c r="K9" s="9" t="s">
        <v>83</v>
      </c>
      <c r="L9" s="9" t="s">
        <v>83</v>
      </c>
      <c r="M9" s="94">
        <v>1</v>
      </c>
      <c r="N9" s="9" t="s">
        <v>93</v>
      </c>
      <c r="O9" s="41" t="s">
        <v>212</v>
      </c>
      <c r="P9" s="41" t="s">
        <v>213</v>
      </c>
      <c r="Q9" s="100"/>
      <c r="R9" s="101"/>
      <c r="S9" s="102"/>
      <c r="T9" s="102"/>
      <c r="U9" s="104"/>
      <c r="V9" s="105"/>
      <c r="W9" s="106"/>
      <c r="X9" s="105"/>
      <c r="Y9" s="106"/>
      <c r="Z9" s="105"/>
      <c r="AA9" s="104"/>
      <c r="AB9" s="105"/>
      <c r="AC9" s="104"/>
      <c r="AD9" s="105"/>
      <c r="AE9" s="104"/>
      <c r="AF9" s="107"/>
    </row>
    <row r="10" spans="1:32" s="167" customFormat="1" ht="51.75" x14ac:dyDescent="0.25">
      <c r="A10" s="95"/>
      <c r="B10" s="96"/>
      <c r="C10" s="95"/>
      <c r="D10" s="10" t="s">
        <v>185</v>
      </c>
      <c r="E10" s="40" t="s">
        <v>207</v>
      </c>
      <c r="F10" s="9" t="s">
        <v>90</v>
      </c>
      <c r="G10" s="9" t="s">
        <v>91</v>
      </c>
      <c r="H10" s="98">
        <v>120000</v>
      </c>
      <c r="I10" s="98">
        <v>120000</v>
      </c>
      <c r="J10" s="94"/>
      <c r="K10" s="9" t="s">
        <v>83</v>
      </c>
      <c r="L10" s="9" t="s">
        <v>83</v>
      </c>
      <c r="M10" s="94">
        <v>1</v>
      </c>
      <c r="N10" s="9" t="s">
        <v>93</v>
      </c>
      <c r="O10" s="41" t="s">
        <v>212</v>
      </c>
      <c r="P10" s="41" t="s">
        <v>213</v>
      </c>
      <c r="Q10" s="100"/>
      <c r="R10" s="101"/>
      <c r="S10" s="102"/>
      <c r="T10" s="102"/>
      <c r="U10" s="104"/>
      <c r="V10" s="105"/>
      <c r="W10" s="106"/>
      <c r="X10" s="105"/>
      <c r="Y10" s="106"/>
      <c r="Z10" s="105"/>
      <c r="AA10" s="104"/>
      <c r="AB10" s="105"/>
      <c r="AC10" s="104"/>
      <c r="AD10" s="105"/>
      <c r="AE10" s="104"/>
      <c r="AF10" s="107"/>
    </row>
    <row r="11" spans="1:32" s="167" customFormat="1" ht="51" x14ac:dyDescent="0.25">
      <c r="A11" s="95"/>
      <c r="B11" s="96"/>
      <c r="C11" s="95"/>
      <c r="D11" s="96" t="s">
        <v>188</v>
      </c>
      <c r="E11" s="40" t="s">
        <v>205</v>
      </c>
      <c r="F11" s="94" t="s">
        <v>210</v>
      </c>
      <c r="G11" s="94" t="s">
        <v>211</v>
      </c>
      <c r="H11" s="98">
        <v>120000</v>
      </c>
      <c r="I11" s="98">
        <v>120000</v>
      </c>
      <c r="J11" s="94"/>
      <c r="K11" s="9" t="s">
        <v>83</v>
      </c>
      <c r="L11" s="9" t="s">
        <v>83</v>
      </c>
      <c r="M11" s="94">
        <v>1</v>
      </c>
      <c r="N11" s="9" t="s">
        <v>93</v>
      </c>
      <c r="O11" s="41" t="s">
        <v>212</v>
      </c>
      <c r="P11" s="41" t="s">
        <v>213</v>
      </c>
      <c r="Q11" s="100"/>
      <c r="R11" s="101"/>
      <c r="S11" s="102"/>
      <c r="T11" s="102"/>
      <c r="U11" s="104"/>
      <c r="V11" s="105"/>
      <c r="W11" s="106"/>
      <c r="X11" s="105"/>
      <c r="Y11" s="106"/>
      <c r="Z11" s="105"/>
      <c r="AA11" s="104"/>
      <c r="AB11" s="105"/>
      <c r="AC11" s="104"/>
      <c r="AD11" s="105"/>
      <c r="AE11" s="104"/>
      <c r="AF11" s="107"/>
    </row>
    <row r="12" spans="1:32" s="20" customFormat="1" x14ac:dyDescent="0.25">
      <c r="A12" s="75"/>
      <c r="B12" s="75"/>
      <c r="C12" s="76"/>
      <c r="D12" s="50"/>
      <c r="E12" s="77"/>
      <c r="F12" s="78"/>
      <c r="G12" s="79"/>
      <c r="H12" s="80">
        <f>SUM(H6:H11)</f>
        <v>4639308.3100000005</v>
      </c>
      <c r="I12" s="80"/>
      <c r="J12" s="75"/>
      <c r="K12" s="75"/>
      <c r="L12" s="75"/>
      <c r="M12" s="75"/>
      <c r="N12" s="75"/>
      <c r="O12" s="81"/>
      <c r="P12" s="81"/>
      <c r="Q12" s="82"/>
      <c r="R12" s="83"/>
      <c r="S12" s="84"/>
      <c r="T12" s="85"/>
      <c r="U12" s="86"/>
      <c r="V12" s="87"/>
      <c r="W12" s="88"/>
      <c r="X12" s="87"/>
      <c r="Y12" s="88"/>
      <c r="Z12" s="87"/>
      <c r="AA12" s="86"/>
      <c r="AB12" s="87"/>
      <c r="AC12" s="86"/>
      <c r="AD12" s="87"/>
      <c r="AE12" s="86"/>
      <c r="AF12" s="89"/>
    </row>
    <row r="13" spans="1:32" ht="12.75" x14ac:dyDescent="0.25">
      <c r="A13" s="21"/>
      <c r="B13" s="22"/>
      <c r="C13" s="22"/>
      <c r="D13" s="23"/>
      <c r="F13" s="205"/>
      <c r="G13" s="206"/>
      <c r="H13" s="24"/>
      <c r="I13" s="24"/>
      <c r="J13" s="44"/>
      <c r="K13" s="44"/>
      <c r="L13" s="44"/>
      <c r="M13" s="183" t="s">
        <v>17</v>
      </c>
      <c r="N13" s="183"/>
      <c r="O13" s="183"/>
      <c r="P13" s="183"/>
      <c r="Q13" s="25"/>
      <c r="R13" s="26"/>
      <c r="S13" s="27"/>
      <c r="T13" s="27"/>
    </row>
    <row r="14" spans="1:32" ht="9.9499999999999993" customHeight="1" x14ac:dyDescent="0.25">
      <c r="A14" s="21"/>
      <c r="B14" s="22"/>
      <c r="C14" s="22"/>
      <c r="D14" s="23"/>
      <c r="F14" s="30"/>
      <c r="G14" s="30"/>
      <c r="H14" s="31"/>
      <c r="I14" s="31"/>
      <c r="J14" s="44"/>
      <c r="K14" s="44"/>
      <c r="L14" s="44"/>
      <c r="M14" s="189" t="s">
        <v>100</v>
      </c>
      <c r="N14" s="189"/>
      <c r="O14" s="189"/>
      <c r="P14" s="189"/>
      <c r="Q14" s="25"/>
      <c r="R14" s="32"/>
      <c r="S14" s="33"/>
      <c r="T14" s="33"/>
    </row>
    <row r="15" spans="1:32" x14ac:dyDescent="0.25">
      <c r="T15" s="34"/>
    </row>
  </sheetData>
  <mergeCells count="21">
    <mergeCell ref="M14:P14"/>
    <mergeCell ref="A1:P1"/>
    <mergeCell ref="A2:P2"/>
    <mergeCell ref="A4:A5"/>
    <mergeCell ref="B4:B5"/>
    <mergeCell ref="H4:H5"/>
    <mergeCell ref="I4:I5"/>
    <mergeCell ref="J4:J5"/>
    <mergeCell ref="F4:G4"/>
    <mergeCell ref="E4:E5"/>
    <mergeCell ref="D4:D5"/>
    <mergeCell ref="C4:C5"/>
    <mergeCell ref="O4:P4"/>
    <mergeCell ref="K4:L4"/>
    <mergeCell ref="U4:Z4"/>
    <mergeCell ref="AA4:AF4"/>
    <mergeCell ref="Q4:Q5"/>
    <mergeCell ref="F13:G13"/>
    <mergeCell ref="M4:M5"/>
    <mergeCell ref="N4:N5"/>
    <mergeCell ref="M13:P13"/>
  </mergeCells>
  <printOptions horizontalCentered="1"/>
  <pageMargins left="0.25" right="0.25" top="0.75" bottom="0.75" header="0.3" footer="0.3"/>
  <pageSetup paperSize="9" scale="53" fitToHeight="0" orientation="landscape" r:id="rId1"/>
  <headerFooter>
    <oddFooter>&amp;L&amp;8&amp;F&amp;R&amp;8&amp;P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V14"/>
  <sheetViews>
    <sheetView showGridLines="0" view="pageBreakPreview" zoomScale="140" zoomScaleNormal="110" zoomScaleSheetLayoutView="140" workbookViewId="0">
      <pane xSplit="3" ySplit="5" topLeftCell="D6" activePane="bottomRight" state="frozen"/>
      <selection sqref="A1:A7"/>
      <selection pane="topRight" sqref="A1:A7"/>
      <selection pane="bottomLeft" sqref="A1:A7"/>
      <selection pane="bottomRight" sqref="A1:F21"/>
    </sheetView>
  </sheetViews>
  <sheetFormatPr defaultColWidth="17.7109375" defaultRowHeight="10.5" x14ac:dyDescent="0.25"/>
  <cols>
    <col min="1" max="1" width="3.85546875" style="29" customWidth="1"/>
    <col min="2" max="2" width="6.42578125" style="29" customWidth="1"/>
    <col min="3" max="3" width="131.28515625" style="29" customWidth="1"/>
    <col min="4" max="5" width="7.85546875" style="29" customWidth="1"/>
    <col min="6" max="6" width="12.28515625" style="29" bestFit="1" customWidth="1"/>
    <col min="7" max="7" width="54.28515625" style="28" customWidth="1"/>
    <col min="8" max="8" width="13.42578125" style="28" bestFit="1" customWidth="1"/>
    <col min="9" max="10" width="10.5703125" style="28" bestFit="1" customWidth="1"/>
    <col min="11" max="11" width="6" style="28" bestFit="1" customWidth="1"/>
    <col min="12" max="12" width="10.5703125" style="28" bestFit="1" customWidth="1"/>
    <col min="13" max="13" width="4" style="28" customWidth="1"/>
    <col min="14" max="14" width="6.5703125" style="28" customWidth="1"/>
    <col min="15" max="15" width="4" style="28" hidden="1" customWidth="1"/>
    <col min="16" max="16" width="6.5703125" style="28" hidden="1" customWidth="1"/>
    <col min="17" max="17" width="6.85546875" style="28" bestFit="1" customWidth="1"/>
    <col min="18" max="18" width="10.5703125" style="28" bestFit="1" customWidth="1"/>
    <col min="19" max="19" width="6.7109375" style="28" bestFit="1" customWidth="1"/>
    <col min="20" max="20" width="9.7109375" style="28" bestFit="1" customWidth="1"/>
    <col min="21" max="21" width="5.85546875" style="28" customWidth="1"/>
    <col min="22" max="22" width="53.7109375" style="28" customWidth="1"/>
    <col min="23" max="16384" width="17.7109375" style="29"/>
  </cols>
  <sheetData>
    <row r="1" spans="1:22" s="38" customFormat="1" ht="12.75" x14ac:dyDescent="0.25">
      <c r="A1" s="210" t="s">
        <v>203</v>
      </c>
      <c r="B1" s="210"/>
      <c r="C1" s="210"/>
      <c r="D1" s="210"/>
      <c r="E1" s="210"/>
      <c r="F1" s="210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38" customFormat="1" ht="12.75" x14ac:dyDescent="0.25">
      <c r="A2" s="210" t="s">
        <v>204</v>
      </c>
      <c r="B2" s="210"/>
      <c r="C2" s="210"/>
      <c r="D2" s="210"/>
      <c r="E2" s="210"/>
      <c r="F2" s="210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s="2" customFormat="1" ht="15" hidden="1" x14ac:dyDescent="0.25">
      <c r="A3" s="3"/>
      <c r="B3" s="4"/>
      <c r="C3" s="4"/>
      <c r="D3" s="4"/>
      <c r="E3" s="4"/>
      <c r="F3" s="4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7" customFormat="1" ht="37.5" customHeight="1" x14ac:dyDescent="0.25">
      <c r="A4" s="207" t="s">
        <v>68</v>
      </c>
      <c r="B4" s="207" t="s">
        <v>67</v>
      </c>
      <c r="C4" s="211" t="s">
        <v>52</v>
      </c>
      <c r="D4" s="213" t="s">
        <v>54</v>
      </c>
      <c r="E4" s="214"/>
      <c r="F4" s="211" t="s">
        <v>69</v>
      </c>
      <c r="G4" s="193" t="str">
        <f>C4</f>
        <v>DESCRIZIONE INTERVENTO</v>
      </c>
      <c r="H4" s="6" t="s">
        <v>71</v>
      </c>
      <c r="I4" s="6" t="s">
        <v>72</v>
      </c>
      <c r="J4" s="6" t="s">
        <v>73</v>
      </c>
      <c r="K4" s="195" t="s">
        <v>74</v>
      </c>
      <c r="L4" s="196"/>
      <c r="M4" s="196"/>
      <c r="N4" s="196"/>
      <c r="O4" s="196"/>
      <c r="P4" s="196"/>
      <c r="Q4" s="197" t="s">
        <v>75</v>
      </c>
      <c r="R4" s="197"/>
      <c r="S4" s="197"/>
      <c r="T4" s="197"/>
      <c r="U4" s="197"/>
      <c r="V4" s="197"/>
    </row>
    <row r="5" spans="1:22" s="7" customFormat="1" ht="36" customHeight="1" x14ac:dyDescent="0.25">
      <c r="A5" s="208"/>
      <c r="B5" s="208"/>
      <c r="C5" s="212"/>
      <c r="D5" s="8" t="s">
        <v>59</v>
      </c>
      <c r="E5" s="8" t="s">
        <v>60</v>
      </c>
      <c r="F5" s="212"/>
      <c r="G5" s="194"/>
      <c r="H5" s="6" t="s">
        <v>15</v>
      </c>
      <c r="I5" s="6" t="s">
        <v>15</v>
      </c>
      <c r="J5" s="6" t="s">
        <v>15</v>
      </c>
      <c r="K5" s="6" t="s">
        <v>70</v>
      </c>
      <c r="L5" s="6" t="s">
        <v>15</v>
      </c>
      <c r="M5" s="6" t="s">
        <v>70</v>
      </c>
      <c r="N5" s="6" t="s">
        <v>15</v>
      </c>
      <c r="O5" s="6" t="s">
        <v>70</v>
      </c>
      <c r="P5" s="6" t="s">
        <v>15</v>
      </c>
      <c r="Q5" s="6" t="s">
        <v>70</v>
      </c>
      <c r="R5" s="6" t="s">
        <v>15</v>
      </c>
      <c r="S5" s="6" t="s">
        <v>70</v>
      </c>
      <c r="T5" s="6" t="s">
        <v>15</v>
      </c>
      <c r="U5" s="6" t="s">
        <v>70</v>
      </c>
      <c r="V5" s="6" t="s">
        <v>15</v>
      </c>
    </row>
    <row r="6" spans="1:22" s="20" customFormat="1" x14ac:dyDescent="0.25">
      <c r="A6" s="9"/>
      <c r="B6" s="10"/>
      <c r="C6" s="10"/>
      <c r="D6" s="9"/>
      <c r="E6" s="9"/>
      <c r="F6" s="11"/>
      <c r="G6" s="12"/>
      <c r="H6" s="13"/>
      <c r="I6" s="14"/>
      <c r="J6" s="15"/>
      <c r="K6" s="16"/>
      <c r="L6" s="17"/>
      <c r="M6" s="18"/>
      <c r="N6" s="17"/>
      <c r="O6" s="18"/>
      <c r="P6" s="17"/>
      <c r="Q6" s="16"/>
      <c r="R6" s="17"/>
      <c r="S6" s="16"/>
      <c r="T6" s="17"/>
      <c r="U6" s="16"/>
      <c r="V6" s="19"/>
    </row>
    <row r="7" spans="1:22" s="20" customFormat="1" x14ac:dyDescent="0.25">
      <c r="A7" s="9"/>
      <c r="B7" s="9"/>
      <c r="C7" s="10"/>
      <c r="D7" s="9"/>
      <c r="E7" s="9"/>
      <c r="F7" s="11"/>
      <c r="G7" s="12"/>
      <c r="H7" s="13"/>
      <c r="I7" s="14"/>
      <c r="J7" s="15"/>
      <c r="K7" s="16"/>
      <c r="L7" s="17"/>
      <c r="M7" s="18"/>
      <c r="N7" s="17"/>
      <c r="O7" s="18"/>
      <c r="P7" s="17"/>
      <c r="Q7" s="16"/>
      <c r="R7" s="17"/>
      <c r="S7" s="16"/>
      <c r="T7" s="17"/>
      <c r="U7" s="16"/>
      <c r="V7" s="19"/>
    </row>
    <row r="8" spans="1:22" s="20" customFormat="1" x14ac:dyDescent="0.25">
      <c r="A8" s="9"/>
      <c r="B8" s="9"/>
      <c r="C8" s="10"/>
      <c r="D8" s="9"/>
      <c r="E8" s="9"/>
      <c r="F8" s="11"/>
      <c r="G8" s="12"/>
      <c r="H8" s="13"/>
      <c r="I8" s="14"/>
      <c r="J8" s="15"/>
      <c r="K8" s="16"/>
      <c r="L8" s="17"/>
      <c r="M8" s="18"/>
      <c r="N8" s="17"/>
      <c r="O8" s="18"/>
      <c r="P8" s="17"/>
      <c r="Q8" s="16"/>
      <c r="R8" s="17"/>
      <c r="S8" s="16"/>
      <c r="T8" s="17"/>
      <c r="U8" s="16"/>
      <c r="V8" s="19"/>
    </row>
    <row r="9" spans="1:22" s="20" customFormat="1" x14ac:dyDescent="0.25">
      <c r="A9" s="9"/>
      <c r="B9" s="9"/>
      <c r="C9" s="10"/>
      <c r="D9" s="9"/>
      <c r="E9" s="9"/>
      <c r="F9" s="11"/>
      <c r="G9" s="12"/>
      <c r="H9" s="13"/>
      <c r="I9" s="14"/>
      <c r="J9" s="15"/>
      <c r="K9" s="16"/>
      <c r="L9" s="17"/>
      <c r="M9" s="18"/>
      <c r="N9" s="17"/>
      <c r="O9" s="18"/>
      <c r="P9" s="17"/>
      <c r="Q9" s="16"/>
      <c r="R9" s="17"/>
      <c r="S9" s="16"/>
      <c r="T9" s="17"/>
      <c r="U9" s="16"/>
      <c r="V9" s="19"/>
    </row>
    <row r="10" spans="1:22" x14ac:dyDescent="0.25">
      <c r="A10" s="21"/>
      <c r="B10" s="22"/>
      <c r="C10" s="23"/>
      <c r="D10" s="205" t="s">
        <v>28</v>
      </c>
      <c r="E10" s="206"/>
      <c r="F10" s="24">
        <f>SUM(F6:F9)</f>
        <v>0</v>
      </c>
      <c r="G10" s="25"/>
      <c r="H10" s="26">
        <f>SUM(H6:H8)</f>
        <v>0</v>
      </c>
      <c r="I10" s="27">
        <f>SUM(I6:I8)</f>
        <v>0</v>
      </c>
      <c r="J10" s="27">
        <f>SUM(J6:J8)</f>
        <v>0</v>
      </c>
    </row>
    <row r="11" spans="1:22" ht="9.9499999999999993" customHeight="1" x14ac:dyDescent="0.25">
      <c r="A11" s="21"/>
      <c r="B11" s="22"/>
      <c r="C11" s="23"/>
      <c r="D11" s="30"/>
      <c r="E11" s="30"/>
      <c r="F11" s="31"/>
      <c r="G11" s="25"/>
      <c r="H11" s="32">
        <f>I10+J10</f>
        <v>0</v>
      </c>
      <c r="I11" s="33"/>
      <c r="J11" s="33"/>
    </row>
    <row r="12" spans="1:22" ht="12.75" customHeight="1" x14ac:dyDescent="0.25">
      <c r="J12" s="34"/>
    </row>
    <row r="13" spans="1:22" ht="12.75" customHeight="1" x14ac:dyDescent="0.25">
      <c r="D13" s="183" t="s">
        <v>17</v>
      </c>
      <c r="E13" s="183"/>
      <c r="F13" s="183"/>
      <c r="G13" s="35"/>
    </row>
    <row r="14" spans="1:22" ht="12.75" customHeight="1" x14ac:dyDescent="0.25">
      <c r="D14" s="189" t="s">
        <v>101</v>
      </c>
      <c r="E14" s="189"/>
      <c r="F14" s="189"/>
      <c r="G14" s="36"/>
    </row>
  </sheetData>
  <mergeCells count="13">
    <mergeCell ref="A1:F1"/>
    <mergeCell ref="A2:F2"/>
    <mergeCell ref="A4:A5"/>
    <mergeCell ref="B4:B5"/>
    <mergeCell ref="C4:C5"/>
    <mergeCell ref="D4:E4"/>
    <mergeCell ref="F4:F5"/>
    <mergeCell ref="D13:F13"/>
    <mergeCell ref="D14:F14"/>
    <mergeCell ref="K4:P4"/>
    <mergeCell ref="Q4:V4"/>
    <mergeCell ref="D10:E10"/>
    <mergeCell ref="G4:G5"/>
  </mergeCells>
  <printOptions horizontalCentered="1"/>
  <pageMargins left="0.39370078740157483" right="0.39370078740157483" top="1.7716535433070868" bottom="0.59055118110236227" header="0.39370078740157483" footer="0.39370078740157483"/>
  <pageSetup paperSize="9" scale="37" fitToHeight="0" orientation="landscape" r:id="rId1"/>
  <headerFoot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F20"/>
  <sheetViews>
    <sheetView showGridLines="0" view="pageBreakPreview" zoomScale="110" zoomScaleNormal="110" zoomScaleSheetLayoutView="110" workbookViewId="0">
      <pane xSplit="4" ySplit="5" topLeftCell="E6" activePane="bottomRight" state="frozen"/>
      <selection sqref="A1:A7"/>
      <selection pane="topRight" sqref="A1:A7"/>
      <selection pane="bottomLeft" sqref="A1:A7"/>
      <selection pane="bottomRight" sqref="A1:P20"/>
    </sheetView>
  </sheetViews>
  <sheetFormatPr defaultColWidth="17.7109375" defaultRowHeight="10.5" x14ac:dyDescent="0.25"/>
  <cols>
    <col min="1" max="1" width="3.85546875" style="93" customWidth="1"/>
    <col min="2" max="3" width="9.140625" style="93" customWidth="1"/>
    <col min="4" max="4" width="42.85546875" style="93" customWidth="1"/>
    <col min="5" max="5" width="3.85546875" style="93" bestFit="1" customWidth="1"/>
    <col min="6" max="6" width="8.28515625" style="93" customWidth="1"/>
    <col min="7" max="7" width="7.85546875" style="93" customWidth="1"/>
    <col min="8" max="9" width="12.7109375" style="93" bestFit="1" customWidth="1"/>
    <col min="10" max="10" width="4.5703125" style="93" customWidth="1"/>
    <col min="11" max="12" width="5" style="93" customWidth="1"/>
    <col min="13" max="13" width="2.7109375" style="93" customWidth="1"/>
    <col min="14" max="14" width="8" style="93" customWidth="1"/>
    <col min="15" max="16" width="10.7109375" style="93" customWidth="1"/>
    <col min="17" max="17" width="35.28515625" style="28" bestFit="1" customWidth="1"/>
    <col min="18" max="18" width="13.42578125" style="28" bestFit="1" customWidth="1"/>
    <col min="19" max="20" width="11.7109375" style="28" bestFit="1" customWidth="1"/>
    <col min="21" max="21" width="6" style="28" bestFit="1" customWidth="1"/>
    <col min="22" max="22" width="10.5703125" style="28" bestFit="1" customWidth="1"/>
    <col min="23" max="23" width="4" style="28" customWidth="1"/>
    <col min="24" max="24" width="6.5703125" style="28" customWidth="1"/>
    <col min="25" max="25" width="4" style="28" hidden="1" customWidth="1"/>
    <col min="26" max="26" width="6.5703125" style="28" hidden="1" customWidth="1"/>
    <col min="27" max="27" width="6.85546875" style="28" bestFit="1" customWidth="1"/>
    <col min="28" max="28" width="10.5703125" style="28" bestFit="1" customWidth="1"/>
    <col min="29" max="29" width="6.85546875" style="28" bestFit="1" customWidth="1"/>
    <col min="30" max="30" width="10.5703125" style="28" bestFit="1" customWidth="1"/>
    <col min="31" max="31" width="5.85546875" style="28" customWidth="1"/>
    <col min="32" max="32" width="8.7109375" style="28" customWidth="1"/>
    <col min="33" max="16384" width="17.7109375" style="93"/>
  </cols>
  <sheetData>
    <row r="1" spans="1:32" s="90" customFormat="1" ht="12.75" x14ac:dyDescent="0.25">
      <c r="A1" s="210" t="s">
        <v>202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90" customFormat="1" ht="12.75" x14ac:dyDescent="0.25">
      <c r="A2" s="210" t="s">
        <v>65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5" hidden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9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92" customFormat="1" ht="37.5" customHeight="1" x14ac:dyDescent="0.25">
      <c r="A4" s="207" t="s">
        <v>68</v>
      </c>
      <c r="B4" s="213" t="s">
        <v>35</v>
      </c>
      <c r="C4" s="214"/>
      <c r="D4" s="211" t="s">
        <v>77</v>
      </c>
      <c r="E4" s="211" t="s">
        <v>53</v>
      </c>
      <c r="F4" s="213" t="s">
        <v>54</v>
      </c>
      <c r="G4" s="214"/>
      <c r="H4" s="211" t="s">
        <v>80</v>
      </c>
      <c r="I4" s="211" t="s">
        <v>81</v>
      </c>
      <c r="J4" s="207"/>
      <c r="K4" s="213"/>
      <c r="L4" s="214"/>
      <c r="M4" s="207"/>
      <c r="N4" s="207"/>
      <c r="O4" s="213"/>
      <c r="P4" s="214"/>
      <c r="Q4" s="193"/>
      <c r="R4" s="91"/>
      <c r="S4" s="91"/>
      <c r="T4" s="91"/>
      <c r="U4" s="195"/>
      <c r="V4" s="196"/>
      <c r="W4" s="196"/>
      <c r="X4" s="196"/>
      <c r="Y4" s="196"/>
      <c r="Z4" s="196"/>
      <c r="AA4" s="197"/>
      <c r="AB4" s="197"/>
      <c r="AC4" s="197"/>
      <c r="AD4" s="197"/>
      <c r="AE4" s="197"/>
      <c r="AF4" s="197"/>
    </row>
    <row r="5" spans="1:32" s="92" customFormat="1" ht="36" customHeight="1" x14ac:dyDescent="0.25">
      <c r="A5" s="208"/>
      <c r="B5" s="8" t="s">
        <v>78</v>
      </c>
      <c r="C5" s="8" t="s">
        <v>79</v>
      </c>
      <c r="D5" s="212"/>
      <c r="E5" s="212"/>
      <c r="F5" s="8" t="s">
        <v>59</v>
      </c>
      <c r="G5" s="8" t="s">
        <v>60</v>
      </c>
      <c r="H5" s="212"/>
      <c r="I5" s="212"/>
      <c r="J5" s="208"/>
      <c r="K5" s="8"/>
      <c r="L5" s="8"/>
      <c r="M5" s="208"/>
      <c r="N5" s="209"/>
      <c r="O5" s="8"/>
      <c r="P5" s="8"/>
      <c r="Q5" s="194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s="20" customFormat="1" x14ac:dyDescent="0.25">
      <c r="A6" s="9"/>
      <c r="B6" s="10"/>
      <c r="C6" s="40"/>
      <c r="D6" s="10"/>
      <c r="E6" s="40"/>
      <c r="F6" s="9"/>
      <c r="G6" s="9"/>
      <c r="H6" s="11"/>
      <c r="I6" s="11"/>
      <c r="J6" s="9"/>
      <c r="K6" s="9"/>
      <c r="L6" s="9"/>
      <c r="M6" s="9"/>
      <c r="N6" s="9"/>
      <c r="O6" s="41"/>
      <c r="P6" s="41"/>
      <c r="Q6" s="12"/>
      <c r="R6" s="13"/>
      <c r="S6" s="14"/>
      <c r="T6" s="15"/>
      <c r="U6" s="16"/>
      <c r="V6" s="17"/>
      <c r="W6" s="18"/>
      <c r="X6" s="17"/>
      <c r="Y6" s="18"/>
      <c r="Z6" s="17"/>
      <c r="AA6" s="16"/>
      <c r="AB6" s="17"/>
      <c r="AC6" s="16"/>
      <c r="AD6" s="17"/>
      <c r="AE6" s="16"/>
      <c r="AF6" s="19"/>
    </row>
    <row r="7" spans="1:32" s="20" customFormat="1" x14ac:dyDescent="0.25">
      <c r="A7" s="9"/>
      <c r="B7" s="9"/>
      <c r="C7" s="9"/>
      <c r="D7" s="10"/>
      <c r="E7" s="42"/>
      <c r="F7" s="9"/>
      <c r="G7" s="9"/>
      <c r="H7" s="11"/>
      <c r="I7" s="11"/>
      <c r="J7" s="9"/>
      <c r="K7" s="9"/>
      <c r="L7" s="9"/>
      <c r="M7" s="9"/>
      <c r="N7" s="9"/>
      <c r="O7" s="41"/>
      <c r="P7" s="41"/>
      <c r="Q7" s="12"/>
      <c r="R7" s="13"/>
      <c r="S7" s="14"/>
      <c r="T7" s="15"/>
      <c r="U7" s="16"/>
      <c r="V7" s="17"/>
      <c r="W7" s="18"/>
      <c r="X7" s="17"/>
      <c r="Y7" s="18"/>
      <c r="Z7" s="17"/>
      <c r="AA7" s="16"/>
      <c r="AB7" s="17"/>
      <c r="AC7" s="16"/>
      <c r="AD7" s="17"/>
      <c r="AE7" s="16"/>
      <c r="AF7" s="19"/>
    </row>
    <row r="8" spans="1:32" s="20" customFormat="1" x14ac:dyDescent="0.25">
      <c r="A8" s="9"/>
      <c r="B8" s="9"/>
      <c r="C8" s="9"/>
      <c r="D8" s="10"/>
      <c r="E8" s="42"/>
      <c r="F8" s="9"/>
      <c r="G8" s="9"/>
      <c r="H8" s="11"/>
      <c r="I8" s="11"/>
      <c r="J8" s="9"/>
      <c r="K8" s="9"/>
      <c r="L8" s="9"/>
      <c r="M8" s="9"/>
      <c r="N8" s="9"/>
      <c r="O8" s="41"/>
      <c r="P8" s="41"/>
      <c r="Q8" s="12"/>
      <c r="R8" s="13"/>
      <c r="S8" s="14"/>
      <c r="T8" s="15"/>
      <c r="U8" s="16"/>
      <c r="V8" s="17"/>
      <c r="W8" s="18"/>
      <c r="X8" s="17"/>
      <c r="Y8" s="18"/>
      <c r="Z8" s="17"/>
      <c r="AA8" s="16"/>
      <c r="AB8" s="17"/>
      <c r="AC8" s="16"/>
      <c r="AD8" s="17"/>
      <c r="AE8" s="16"/>
      <c r="AF8" s="19"/>
    </row>
    <row r="9" spans="1:32" s="20" customFormat="1" x14ac:dyDescent="0.25">
      <c r="A9" s="9"/>
      <c r="B9" s="9"/>
      <c r="C9" s="40"/>
      <c r="D9" s="10"/>
      <c r="E9" s="42"/>
      <c r="F9" s="9"/>
      <c r="G9" s="9"/>
      <c r="H9" s="11"/>
      <c r="I9" s="11"/>
      <c r="J9" s="9"/>
      <c r="K9" s="9"/>
      <c r="L9" s="9"/>
      <c r="M9" s="9"/>
      <c r="N9" s="9"/>
      <c r="O9" s="41"/>
      <c r="P9" s="41"/>
      <c r="Q9" s="12"/>
      <c r="R9" s="13"/>
      <c r="S9" s="14"/>
      <c r="T9" s="15"/>
      <c r="U9" s="16"/>
      <c r="V9" s="17"/>
      <c r="W9" s="18"/>
      <c r="X9" s="17"/>
      <c r="Y9" s="18"/>
      <c r="Z9" s="17"/>
      <c r="AA9" s="16"/>
      <c r="AB9" s="17"/>
      <c r="AC9" s="16"/>
      <c r="AD9" s="17"/>
      <c r="AE9" s="16"/>
      <c r="AF9" s="19"/>
    </row>
    <row r="10" spans="1:32" s="108" customFormat="1" x14ac:dyDescent="0.25">
      <c r="A10" s="94"/>
      <c r="B10" s="94"/>
      <c r="C10" s="95"/>
      <c r="D10" s="96"/>
      <c r="E10" s="97"/>
      <c r="F10" s="94"/>
      <c r="G10" s="94"/>
      <c r="H10" s="98"/>
      <c r="I10" s="98"/>
      <c r="J10" s="94"/>
      <c r="K10" s="94"/>
      <c r="L10" s="94"/>
      <c r="M10" s="94"/>
      <c r="N10" s="94"/>
      <c r="O10" s="99"/>
      <c r="P10" s="99"/>
      <c r="Q10" s="100"/>
      <c r="R10" s="101"/>
      <c r="S10" s="102"/>
      <c r="T10" s="103"/>
      <c r="U10" s="104"/>
      <c r="V10" s="105"/>
      <c r="W10" s="106"/>
      <c r="X10" s="105"/>
      <c r="Y10" s="106"/>
      <c r="Z10" s="105"/>
      <c r="AA10" s="104"/>
      <c r="AB10" s="105"/>
      <c r="AC10" s="104"/>
      <c r="AD10" s="105"/>
      <c r="AE10" s="104"/>
      <c r="AF10" s="107"/>
    </row>
    <row r="11" spans="1:32" s="20" customFormat="1" x14ac:dyDescent="0.25">
      <c r="A11" s="9"/>
      <c r="B11" s="9"/>
      <c r="C11" s="40"/>
      <c r="D11" s="10"/>
      <c r="E11" s="42"/>
      <c r="F11" s="9"/>
      <c r="G11" s="9"/>
      <c r="H11" s="11"/>
      <c r="I11" s="11"/>
      <c r="J11" s="9"/>
      <c r="K11" s="9"/>
      <c r="L11" s="9"/>
      <c r="M11" s="9"/>
      <c r="N11" s="9"/>
      <c r="O11" s="41"/>
      <c r="P11" s="41"/>
      <c r="Q11" s="12"/>
      <c r="R11" s="13"/>
      <c r="S11" s="14"/>
      <c r="T11" s="15"/>
      <c r="U11" s="16"/>
      <c r="V11" s="17"/>
      <c r="W11" s="18"/>
      <c r="X11" s="17"/>
      <c r="Y11" s="18"/>
      <c r="Z11" s="17"/>
      <c r="AA11" s="16"/>
      <c r="AB11" s="17"/>
      <c r="AC11" s="16"/>
      <c r="AD11" s="17"/>
      <c r="AE11" s="16"/>
      <c r="AF11" s="19"/>
    </row>
    <row r="12" spans="1:32" x14ac:dyDescent="0.25">
      <c r="A12" s="9"/>
      <c r="B12" s="9"/>
      <c r="C12" s="43"/>
      <c r="D12" s="10"/>
      <c r="E12" s="43"/>
      <c r="F12" s="9"/>
      <c r="G12" s="9"/>
      <c r="H12" s="11"/>
      <c r="I12" s="11"/>
      <c r="J12" s="9"/>
      <c r="K12" s="9"/>
      <c r="L12" s="9"/>
      <c r="M12" s="9"/>
      <c r="N12" s="9"/>
      <c r="O12" s="41"/>
      <c r="P12" s="41"/>
      <c r="Q12" s="12"/>
      <c r="R12" s="13"/>
      <c r="S12" s="14"/>
      <c r="T12" s="15"/>
      <c r="U12" s="16"/>
      <c r="V12" s="17"/>
      <c r="W12" s="18"/>
      <c r="X12" s="17"/>
      <c r="Y12" s="18"/>
      <c r="Z12" s="17"/>
      <c r="AA12" s="16"/>
      <c r="AB12" s="17"/>
      <c r="AC12" s="16"/>
      <c r="AD12" s="17"/>
      <c r="AE12" s="16"/>
      <c r="AF12" s="19"/>
    </row>
    <row r="13" spans="1:32" s="20" customFormat="1" x14ac:dyDescent="0.25">
      <c r="A13" s="9"/>
      <c r="B13" s="9"/>
      <c r="C13" s="40"/>
      <c r="D13" s="10"/>
      <c r="E13" s="42"/>
      <c r="F13" s="9"/>
      <c r="G13" s="9"/>
      <c r="H13" s="11"/>
      <c r="I13" s="11"/>
      <c r="J13" s="9"/>
      <c r="K13" s="9"/>
      <c r="L13" s="9"/>
      <c r="M13" s="9"/>
      <c r="N13" s="9"/>
      <c r="O13" s="41"/>
      <c r="P13" s="41"/>
      <c r="Q13" s="12"/>
      <c r="R13" s="13"/>
      <c r="S13" s="14"/>
      <c r="T13" s="15"/>
      <c r="U13" s="16"/>
      <c r="V13" s="17"/>
      <c r="W13" s="18"/>
      <c r="X13" s="17"/>
      <c r="Y13" s="18"/>
      <c r="Z13" s="17"/>
      <c r="AA13" s="16"/>
      <c r="AB13" s="17"/>
      <c r="AC13" s="16"/>
      <c r="AD13" s="17"/>
      <c r="AE13" s="16"/>
      <c r="AF13" s="19"/>
    </row>
    <row r="14" spans="1:32" s="20" customFormat="1" x14ac:dyDescent="0.25">
      <c r="A14" s="9"/>
      <c r="B14" s="9"/>
      <c r="C14" s="40"/>
      <c r="D14" s="10"/>
      <c r="E14" s="42"/>
      <c r="F14" s="9"/>
      <c r="G14" s="9"/>
      <c r="H14" s="11"/>
      <c r="I14" s="11"/>
      <c r="J14" s="9"/>
      <c r="K14" s="9"/>
      <c r="L14" s="9"/>
      <c r="M14" s="9"/>
      <c r="N14" s="9"/>
      <c r="O14" s="41"/>
      <c r="P14" s="41"/>
      <c r="Q14" s="12"/>
      <c r="R14" s="13"/>
      <c r="S14" s="14"/>
      <c r="T14" s="15"/>
      <c r="U14" s="16"/>
      <c r="V14" s="17"/>
      <c r="W14" s="18"/>
      <c r="X14" s="17"/>
      <c r="Y14" s="18"/>
      <c r="Z14" s="17"/>
      <c r="AA14" s="16"/>
      <c r="AB14" s="17"/>
      <c r="AC14" s="16"/>
      <c r="AD14" s="17"/>
      <c r="AE14" s="16"/>
      <c r="AF14" s="19"/>
    </row>
    <row r="15" spans="1:32" s="20" customFormat="1" x14ac:dyDescent="0.25">
      <c r="A15" s="9"/>
      <c r="B15" s="9"/>
      <c r="C15" s="9"/>
      <c r="D15" s="10"/>
      <c r="E15" s="42"/>
      <c r="F15" s="9"/>
      <c r="G15" s="9"/>
      <c r="H15" s="11"/>
      <c r="I15" s="11"/>
      <c r="J15" s="9"/>
      <c r="K15" s="9"/>
      <c r="L15" s="9"/>
      <c r="M15" s="9"/>
      <c r="N15" s="9"/>
      <c r="O15" s="41"/>
      <c r="P15" s="41"/>
      <c r="Q15" s="12"/>
      <c r="R15" s="13"/>
      <c r="S15" s="14"/>
      <c r="T15" s="15"/>
      <c r="U15" s="16"/>
      <c r="V15" s="17"/>
      <c r="W15" s="18"/>
      <c r="X15" s="17"/>
      <c r="Y15" s="18"/>
      <c r="Z15" s="17"/>
      <c r="AA15" s="16"/>
      <c r="AB15" s="17"/>
      <c r="AC15" s="16"/>
      <c r="AD15" s="17"/>
      <c r="AE15" s="16"/>
      <c r="AF15" s="19"/>
    </row>
    <row r="16" spans="1:32" s="20" customFormat="1" x14ac:dyDescent="0.25">
      <c r="A16" s="9"/>
      <c r="B16" s="9"/>
      <c r="C16" s="9"/>
      <c r="D16" s="10"/>
      <c r="E16" s="42"/>
      <c r="F16" s="9"/>
      <c r="G16" s="9"/>
      <c r="H16" s="11"/>
      <c r="I16" s="11"/>
      <c r="J16" s="9"/>
      <c r="K16" s="9"/>
      <c r="L16" s="9"/>
      <c r="M16" s="9"/>
      <c r="N16" s="9"/>
      <c r="O16" s="41"/>
      <c r="P16" s="41"/>
      <c r="Q16" s="12"/>
      <c r="R16" s="13"/>
      <c r="S16" s="14"/>
      <c r="T16" s="15"/>
      <c r="U16" s="16"/>
      <c r="V16" s="17"/>
      <c r="W16" s="18"/>
      <c r="X16" s="17"/>
      <c r="Y16" s="18"/>
      <c r="Z16" s="17"/>
      <c r="AA16" s="16"/>
      <c r="AB16" s="17"/>
      <c r="AC16" s="16"/>
      <c r="AD16" s="17"/>
      <c r="AE16" s="16"/>
      <c r="AF16" s="19"/>
    </row>
    <row r="17" spans="1:32" s="20" customFormat="1" x14ac:dyDescent="0.25">
      <c r="A17" s="9"/>
      <c r="B17" s="9"/>
      <c r="C17" s="9"/>
      <c r="D17" s="10"/>
      <c r="E17" s="42"/>
      <c r="F17" s="9"/>
      <c r="G17" s="9"/>
      <c r="H17" s="11"/>
      <c r="I17" s="11"/>
      <c r="J17" s="9"/>
      <c r="K17" s="9"/>
      <c r="L17" s="9"/>
      <c r="M17" s="9"/>
      <c r="N17" s="9"/>
      <c r="O17" s="41"/>
      <c r="P17" s="41"/>
      <c r="Q17" s="12"/>
      <c r="R17" s="13"/>
      <c r="S17" s="14"/>
      <c r="T17" s="15"/>
      <c r="U17" s="16"/>
      <c r="V17" s="17"/>
      <c r="W17" s="18"/>
      <c r="X17" s="17"/>
      <c r="Y17" s="18"/>
      <c r="Z17" s="17"/>
      <c r="AA17" s="16"/>
      <c r="AB17" s="17"/>
      <c r="AC17" s="16"/>
      <c r="AD17" s="17"/>
      <c r="AE17" s="16"/>
      <c r="AF17" s="19"/>
    </row>
    <row r="18" spans="1:32" ht="9.9499999999999993" customHeight="1" x14ac:dyDescent="0.25">
      <c r="A18" s="21"/>
      <c r="B18" s="22"/>
      <c r="C18" s="22"/>
      <c r="D18" s="23"/>
      <c r="F18" s="30"/>
      <c r="G18" s="30"/>
      <c r="H18" s="31"/>
      <c r="I18" s="31"/>
      <c r="J18" s="44"/>
      <c r="K18" s="44"/>
      <c r="L18" s="44"/>
      <c r="M18" s="44"/>
      <c r="N18" s="44"/>
      <c r="O18" s="45"/>
      <c r="P18" s="45"/>
      <c r="Q18" s="25"/>
      <c r="R18" s="32"/>
      <c r="S18" s="33"/>
      <c r="T18" s="33"/>
    </row>
    <row r="19" spans="1:32" ht="12.75" customHeight="1" x14ac:dyDescent="0.25">
      <c r="F19" s="215" t="s">
        <v>17</v>
      </c>
      <c r="G19" s="215"/>
      <c r="H19" s="215"/>
      <c r="I19" s="215"/>
      <c r="J19" s="35"/>
      <c r="K19" s="35"/>
      <c r="T19" s="34"/>
    </row>
    <row r="20" spans="1:32" ht="12.75" customHeight="1" x14ac:dyDescent="0.25">
      <c r="F20" s="189" t="s">
        <v>100</v>
      </c>
      <c r="G20" s="189"/>
      <c r="H20" s="189"/>
      <c r="I20" s="189"/>
      <c r="J20" s="36"/>
      <c r="K20" s="36"/>
    </row>
  </sheetData>
  <mergeCells count="19">
    <mergeCell ref="F19:I19"/>
    <mergeCell ref="F20:I20"/>
    <mergeCell ref="U4:Z4"/>
    <mergeCell ref="AA4:AF4"/>
    <mergeCell ref="B4:C4"/>
    <mergeCell ref="J4:J5"/>
    <mergeCell ref="K4:L4"/>
    <mergeCell ref="M4:M5"/>
    <mergeCell ref="N4:N5"/>
    <mergeCell ref="O4:P4"/>
    <mergeCell ref="Q4:Q5"/>
    <mergeCell ref="A1:P1"/>
    <mergeCell ref="A2:P2"/>
    <mergeCell ref="A4:A5"/>
    <mergeCell ref="D4:D5"/>
    <mergeCell ref="E4:E5"/>
    <mergeCell ref="F4:G4"/>
    <mergeCell ref="H4:H5"/>
    <mergeCell ref="I4:I5"/>
  </mergeCells>
  <printOptions horizontalCentered="1"/>
  <pageMargins left="0.39370078740157483" right="0.39370078740157483" top="1.7716535433070868" bottom="0.59055118110236227" header="0.39370078740157483" footer="0.39370078740157483"/>
  <pageSetup paperSize="9" orientation="landscape" r:id="rId1"/>
  <headerFoot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W53"/>
  <sheetViews>
    <sheetView zoomScale="89" zoomScaleNormal="89" workbookViewId="0">
      <selection activeCell="D41" sqref="D41:E41"/>
    </sheetView>
  </sheetViews>
  <sheetFormatPr defaultRowHeight="13.5" x14ac:dyDescent="0.25"/>
  <cols>
    <col min="1" max="1" width="2.42578125" style="139" customWidth="1"/>
    <col min="2" max="2" width="57.140625" style="144" customWidth="1"/>
    <col min="3" max="5" width="32.140625" style="144" bestFit="1" customWidth="1"/>
    <col min="6" max="6" width="20.7109375" style="144" bestFit="1" customWidth="1"/>
    <col min="7" max="7" width="32.140625" style="144" customWidth="1"/>
    <col min="8" max="19" width="16.7109375" style="147" customWidth="1"/>
    <col min="20" max="20" width="35.5703125" style="111" customWidth="1"/>
    <col min="21" max="21" width="9.140625" style="111"/>
    <col min="22" max="22" width="18.140625" style="111" customWidth="1"/>
    <col min="23" max="24" width="18.28515625" style="111" customWidth="1"/>
    <col min="25" max="260" width="9.140625" style="111"/>
    <col min="261" max="261" width="2.42578125" style="111" customWidth="1"/>
    <col min="262" max="262" width="57.140625" style="111" customWidth="1"/>
    <col min="263" max="265" width="32.140625" style="111" bestFit="1" customWidth="1"/>
    <col min="266" max="266" width="32.140625" style="111" customWidth="1"/>
    <col min="267" max="275" width="16.7109375" style="111" customWidth="1"/>
    <col min="276" max="276" width="35.5703125" style="111" customWidth="1"/>
    <col min="277" max="277" width="9.140625" style="111"/>
    <col min="278" max="278" width="18.140625" style="111" customWidth="1"/>
    <col min="279" max="280" width="18.28515625" style="111" customWidth="1"/>
    <col min="281" max="516" width="9.140625" style="111"/>
    <col min="517" max="517" width="2.42578125" style="111" customWidth="1"/>
    <col min="518" max="518" width="57.140625" style="111" customWidth="1"/>
    <col min="519" max="521" width="32.140625" style="111" bestFit="1" customWidth="1"/>
    <col min="522" max="522" width="32.140625" style="111" customWidth="1"/>
    <col min="523" max="531" width="16.7109375" style="111" customWidth="1"/>
    <col min="532" max="532" width="35.5703125" style="111" customWidth="1"/>
    <col min="533" max="533" width="9.140625" style="111"/>
    <col min="534" max="534" width="18.140625" style="111" customWidth="1"/>
    <col min="535" max="536" width="18.28515625" style="111" customWidth="1"/>
    <col min="537" max="772" width="9.140625" style="111"/>
    <col min="773" max="773" width="2.42578125" style="111" customWidth="1"/>
    <col min="774" max="774" width="57.140625" style="111" customWidth="1"/>
    <col min="775" max="777" width="32.140625" style="111" bestFit="1" customWidth="1"/>
    <col min="778" max="778" width="32.140625" style="111" customWidth="1"/>
    <col min="779" max="787" width="16.7109375" style="111" customWidth="1"/>
    <col min="788" max="788" width="35.5703125" style="111" customWidth="1"/>
    <col min="789" max="789" width="9.140625" style="111"/>
    <col min="790" max="790" width="18.140625" style="111" customWidth="1"/>
    <col min="791" max="792" width="18.28515625" style="111" customWidth="1"/>
    <col min="793" max="1028" width="9.140625" style="111"/>
    <col min="1029" max="1029" width="2.42578125" style="111" customWidth="1"/>
    <col min="1030" max="1030" width="57.140625" style="111" customWidth="1"/>
    <col min="1031" max="1033" width="32.140625" style="111" bestFit="1" customWidth="1"/>
    <col min="1034" max="1034" width="32.140625" style="111" customWidth="1"/>
    <col min="1035" max="1043" width="16.7109375" style="111" customWidth="1"/>
    <col min="1044" max="1044" width="35.5703125" style="111" customWidth="1"/>
    <col min="1045" max="1045" width="9.140625" style="111"/>
    <col min="1046" max="1046" width="18.140625" style="111" customWidth="1"/>
    <col min="1047" max="1048" width="18.28515625" style="111" customWidth="1"/>
    <col min="1049" max="1284" width="9.140625" style="111"/>
    <col min="1285" max="1285" width="2.42578125" style="111" customWidth="1"/>
    <col min="1286" max="1286" width="57.140625" style="111" customWidth="1"/>
    <col min="1287" max="1289" width="32.140625" style="111" bestFit="1" customWidth="1"/>
    <col min="1290" max="1290" width="32.140625" style="111" customWidth="1"/>
    <col min="1291" max="1299" width="16.7109375" style="111" customWidth="1"/>
    <col min="1300" max="1300" width="35.5703125" style="111" customWidth="1"/>
    <col min="1301" max="1301" width="9.140625" style="111"/>
    <col min="1302" max="1302" width="18.140625" style="111" customWidth="1"/>
    <col min="1303" max="1304" width="18.28515625" style="111" customWidth="1"/>
    <col min="1305" max="1540" width="9.140625" style="111"/>
    <col min="1541" max="1541" width="2.42578125" style="111" customWidth="1"/>
    <col min="1542" max="1542" width="57.140625" style="111" customWidth="1"/>
    <col min="1543" max="1545" width="32.140625" style="111" bestFit="1" customWidth="1"/>
    <col min="1546" max="1546" width="32.140625" style="111" customWidth="1"/>
    <col min="1547" max="1555" width="16.7109375" style="111" customWidth="1"/>
    <col min="1556" max="1556" width="35.5703125" style="111" customWidth="1"/>
    <col min="1557" max="1557" width="9.140625" style="111"/>
    <col min="1558" max="1558" width="18.140625" style="111" customWidth="1"/>
    <col min="1559" max="1560" width="18.28515625" style="111" customWidth="1"/>
    <col min="1561" max="1796" width="9.140625" style="111"/>
    <col min="1797" max="1797" width="2.42578125" style="111" customWidth="1"/>
    <col min="1798" max="1798" width="57.140625" style="111" customWidth="1"/>
    <col min="1799" max="1801" width="32.140625" style="111" bestFit="1" customWidth="1"/>
    <col min="1802" max="1802" width="32.140625" style="111" customWidth="1"/>
    <col min="1803" max="1811" width="16.7109375" style="111" customWidth="1"/>
    <col min="1812" max="1812" width="35.5703125" style="111" customWidth="1"/>
    <col min="1813" max="1813" width="9.140625" style="111"/>
    <col min="1814" max="1814" width="18.140625" style="111" customWidth="1"/>
    <col min="1815" max="1816" width="18.28515625" style="111" customWidth="1"/>
    <col min="1817" max="2052" width="9.140625" style="111"/>
    <col min="2053" max="2053" width="2.42578125" style="111" customWidth="1"/>
    <col min="2054" max="2054" width="57.140625" style="111" customWidth="1"/>
    <col min="2055" max="2057" width="32.140625" style="111" bestFit="1" customWidth="1"/>
    <col min="2058" max="2058" width="32.140625" style="111" customWidth="1"/>
    <col min="2059" max="2067" width="16.7109375" style="111" customWidth="1"/>
    <col min="2068" max="2068" width="35.5703125" style="111" customWidth="1"/>
    <col min="2069" max="2069" width="9.140625" style="111"/>
    <col min="2070" max="2070" width="18.140625" style="111" customWidth="1"/>
    <col min="2071" max="2072" width="18.28515625" style="111" customWidth="1"/>
    <col min="2073" max="2308" width="9.140625" style="111"/>
    <col min="2309" max="2309" width="2.42578125" style="111" customWidth="1"/>
    <col min="2310" max="2310" width="57.140625" style="111" customWidth="1"/>
    <col min="2311" max="2313" width="32.140625" style="111" bestFit="1" customWidth="1"/>
    <col min="2314" max="2314" width="32.140625" style="111" customWidth="1"/>
    <col min="2315" max="2323" width="16.7109375" style="111" customWidth="1"/>
    <col min="2324" max="2324" width="35.5703125" style="111" customWidth="1"/>
    <col min="2325" max="2325" width="9.140625" style="111"/>
    <col min="2326" max="2326" width="18.140625" style="111" customWidth="1"/>
    <col min="2327" max="2328" width="18.28515625" style="111" customWidth="1"/>
    <col min="2329" max="2564" width="9.140625" style="111"/>
    <col min="2565" max="2565" width="2.42578125" style="111" customWidth="1"/>
    <col min="2566" max="2566" width="57.140625" style="111" customWidth="1"/>
    <col min="2567" max="2569" width="32.140625" style="111" bestFit="1" customWidth="1"/>
    <col min="2570" max="2570" width="32.140625" style="111" customWidth="1"/>
    <col min="2571" max="2579" width="16.7109375" style="111" customWidth="1"/>
    <col min="2580" max="2580" width="35.5703125" style="111" customWidth="1"/>
    <col min="2581" max="2581" width="9.140625" style="111"/>
    <col min="2582" max="2582" width="18.140625" style="111" customWidth="1"/>
    <col min="2583" max="2584" width="18.28515625" style="111" customWidth="1"/>
    <col min="2585" max="2820" width="9.140625" style="111"/>
    <col min="2821" max="2821" width="2.42578125" style="111" customWidth="1"/>
    <col min="2822" max="2822" width="57.140625" style="111" customWidth="1"/>
    <col min="2823" max="2825" width="32.140625" style="111" bestFit="1" customWidth="1"/>
    <col min="2826" max="2826" width="32.140625" style="111" customWidth="1"/>
    <col min="2827" max="2835" width="16.7109375" style="111" customWidth="1"/>
    <col min="2836" max="2836" width="35.5703125" style="111" customWidth="1"/>
    <col min="2837" max="2837" width="9.140625" style="111"/>
    <col min="2838" max="2838" width="18.140625" style="111" customWidth="1"/>
    <col min="2839" max="2840" width="18.28515625" style="111" customWidth="1"/>
    <col min="2841" max="3076" width="9.140625" style="111"/>
    <col min="3077" max="3077" width="2.42578125" style="111" customWidth="1"/>
    <col min="3078" max="3078" width="57.140625" style="111" customWidth="1"/>
    <col min="3079" max="3081" width="32.140625" style="111" bestFit="1" customWidth="1"/>
    <col min="3082" max="3082" width="32.140625" style="111" customWidth="1"/>
    <col min="3083" max="3091" width="16.7109375" style="111" customWidth="1"/>
    <col min="3092" max="3092" width="35.5703125" style="111" customWidth="1"/>
    <col min="3093" max="3093" width="9.140625" style="111"/>
    <col min="3094" max="3094" width="18.140625" style="111" customWidth="1"/>
    <col min="3095" max="3096" width="18.28515625" style="111" customWidth="1"/>
    <col min="3097" max="3332" width="9.140625" style="111"/>
    <col min="3333" max="3333" width="2.42578125" style="111" customWidth="1"/>
    <col min="3334" max="3334" width="57.140625" style="111" customWidth="1"/>
    <col min="3335" max="3337" width="32.140625" style="111" bestFit="1" customWidth="1"/>
    <col min="3338" max="3338" width="32.140625" style="111" customWidth="1"/>
    <col min="3339" max="3347" width="16.7109375" style="111" customWidth="1"/>
    <col min="3348" max="3348" width="35.5703125" style="111" customWidth="1"/>
    <col min="3349" max="3349" width="9.140625" style="111"/>
    <col min="3350" max="3350" width="18.140625" style="111" customWidth="1"/>
    <col min="3351" max="3352" width="18.28515625" style="111" customWidth="1"/>
    <col min="3353" max="3588" width="9.140625" style="111"/>
    <col min="3589" max="3589" width="2.42578125" style="111" customWidth="1"/>
    <col min="3590" max="3590" width="57.140625" style="111" customWidth="1"/>
    <col min="3591" max="3593" width="32.140625" style="111" bestFit="1" customWidth="1"/>
    <col min="3594" max="3594" width="32.140625" style="111" customWidth="1"/>
    <col min="3595" max="3603" width="16.7109375" style="111" customWidth="1"/>
    <col min="3604" max="3604" width="35.5703125" style="111" customWidth="1"/>
    <col min="3605" max="3605" width="9.140625" style="111"/>
    <col min="3606" max="3606" width="18.140625" style="111" customWidth="1"/>
    <col min="3607" max="3608" width="18.28515625" style="111" customWidth="1"/>
    <col min="3609" max="3844" width="9.140625" style="111"/>
    <col min="3845" max="3845" width="2.42578125" style="111" customWidth="1"/>
    <col min="3846" max="3846" width="57.140625" style="111" customWidth="1"/>
    <col min="3847" max="3849" width="32.140625" style="111" bestFit="1" customWidth="1"/>
    <col min="3850" max="3850" width="32.140625" style="111" customWidth="1"/>
    <col min="3851" max="3859" width="16.7109375" style="111" customWidth="1"/>
    <col min="3860" max="3860" width="35.5703125" style="111" customWidth="1"/>
    <col min="3861" max="3861" width="9.140625" style="111"/>
    <col min="3862" max="3862" width="18.140625" style="111" customWidth="1"/>
    <col min="3863" max="3864" width="18.28515625" style="111" customWidth="1"/>
    <col min="3865" max="4100" width="9.140625" style="111"/>
    <col min="4101" max="4101" width="2.42578125" style="111" customWidth="1"/>
    <col min="4102" max="4102" width="57.140625" style="111" customWidth="1"/>
    <col min="4103" max="4105" width="32.140625" style="111" bestFit="1" customWidth="1"/>
    <col min="4106" max="4106" width="32.140625" style="111" customWidth="1"/>
    <col min="4107" max="4115" width="16.7109375" style="111" customWidth="1"/>
    <col min="4116" max="4116" width="35.5703125" style="111" customWidth="1"/>
    <col min="4117" max="4117" width="9.140625" style="111"/>
    <col min="4118" max="4118" width="18.140625" style="111" customWidth="1"/>
    <col min="4119" max="4120" width="18.28515625" style="111" customWidth="1"/>
    <col min="4121" max="4356" width="9.140625" style="111"/>
    <col min="4357" max="4357" width="2.42578125" style="111" customWidth="1"/>
    <col min="4358" max="4358" width="57.140625" style="111" customWidth="1"/>
    <col min="4359" max="4361" width="32.140625" style="111" bestFit="1" customWidth="1"/>
    <col min="4362" max="4362" width="32.140625" style="111" customWidth="1"/>
    <col min="4363" max="4371" width="16.7109375" style="111" customWidth="1"/>
    <col min="4372" max="4372" width="35.5703125" style="111" customWidth="1"/>
    <col min="4373" max="4373" width="9.140625" style="111"/>
    <col min="4374" max="4374" width="18.140625" style="111" customWidth="1"/>
    <col min="4375" max="4376" width="18.28515625" style="111" customWidth="1"/>
    <col min="4377" max="4612" width="9.140625" style="111"/>
    <col min="4613" max="4613" width="2.42578125" style="111" customWidth="1"/>
    <col min="4614" max="4614" width="57.140625" style="111" customWidth="1"/>
    <col min="4615" max="4617" width="32.140625" style="111" bestFit="1" customWidth="1"/>
    <col min="4618" max="4618" width="32.140625" style="111" customWidth="1"/>
    <col min="4619" max="4627" width="16.7109375" style="111" customWidth="1"/>
    <col min="4628" max="4628" width="35.5703125" style="111" customWidth="1"/>
    <col min="4629" max="4629" width="9.140625" style="111"/>
    <col min="4630" max="4630" width="18.140625" style="111" customWidth="1"/>
    <col min="4631" max="4632" width="18.28515625" style="111" customWidth="1"/>
    <col min="4633" max="4868" width="9.140625" style="111"/>
    <col min="4869" max="4869" width="2.42578125" style="111" customWidth="1"/>
    <col min="4870" max="4870" width="57.140625" style="111" customWidth="1"/>
    <col min="4871" max="4873" width="32.140625" style="111" bestFit="1" customWidth="1"/>
    <col min="4874" max="4874" width="32.140625" style="111" customWidth="1"/>
    <col min="4875" max="4883" width="16.7109375" style="111" customWidth="1"/>
    <col min="4884" max="4884" width="35.5703125" style="111" customWidth="1"/>
    <col min="4885" max="4885" width="9.140625" style="111"/>
    <col min="4886" max="4886" width="18.140625" style="111" customWidth="1"/>
    <col min="4887" max="4888" width="18.28515625" style="111" customWidth="1"/>
    <col min="4889" max="5124" width="9.140625" style="111"/>
    <col min="5125" max="5125" width="2.42578125" style="111" customWidth="1"/>
    <col min="5126" max="5126" width="57.140625" style="111" customWidth="1"/>
    <col min="5127" max="5129" width="32.140625" style="111" bestFit="1" customWidth="1"/>
    <col min="5130" max="5130" width="32.140625" style="111" customWidth="1"/>
    <col min="5131" max="5139" width="16.7109375" style="111" customWidth="1"/>
    <col min="5140" max="5140" width="35.5703125" style="111" customWidth="1"/>
    <col min="5141" max="5141" width="9.140625" style="111"/>
    <col min="5142" max="5142" width="18.140625" style="111" customWidth="1"/>
    <col min="5143" max="5144" width="18.28515625" style="111" customWidth="1"/>
    <col min="5145" max="5380" width="9.140625" style="111"/>
    <col min="5381" max="5381" width="2.42578125" style="111" customWidth="1"/>
    <col min="5382" max="5382" width="57.140625" style="111" customWidth="1"/>
    <col min="5383" max="5385" width="32.140625" style="111" bestFit="1" customWidth="1"/>
    <col min="5386" max="5386" width="32.140625" style="111" customWidth="1"/>
    <col min="5387" max="5395" width="16.7109375" style="111" customWidth="1"/>
    <col min="5396" max="5396" width="35.5703125" style="111" customWidth="1"/>
    <col min="5397" max="5397" width="9.140625" style="111"/>
    <col min="5398" max="5398" width="18.140625" style="111" customWidth="1"/>
    <col min="5399" max="5400" width="18.28515625" style="111" customWidth="1"/>
    <col min="5401" max="5636" width="9.140625" style="111"/>
    <col min="5637" max="5637" width="2.42578125" style="111" customWidth="1"/>
    <col min="5638" max="5638" width="57.140625" style="111" customWidth="1"/>
    <col min="5639" max="5641" width="32.140625" style="111" bestFit="1" customWidth="1"/>
    <col min="5642" max="5642" width="32.140625" style="111" customWidth="1"/>
    <col min="5643" max="5651" width="16.7109375" style="111" customWidth="1"/>
    <col min="5652" max="5652" width="35.5703125" style="111" customWidth="1"/>
    <col min="5653" max="5653" width="9.140625" style="111"/>
    <col min="5654" max="5654" width="18.140625" style="111" customWidth="1"/>
    <col min="5655" max="5656" width="18.28515625" style="111" customWidth="1"/>
    <col min="5657" max="5892" width="9.140625" style="111"/>
    <col min="5893" max="5893" width="2.42578125" style="111" customWidth="1"/>
    <col min="5894" max="5894" width="57.140625" style="111" customWidth="1"/>
    <col min="5895" max="5897" width="32.140625" style="111" bestFit="1" customWidth="1"/>
    <col min="5898" max="5898" width="32.140625" style="111" customWidth="1"/>
    <col min="5899" max="5907" width="16.7109375" style="111" customWidth="1"/>
    <col min="5908" max="5908" width="35.5703125" style="111" customWidth="1"/>
    <col min="5909" max="5909" width="9.140625" style="111"/>
    <col min="5910" max="5910" width="18.140625" style="111" customWidth="1"/>
    <col min="5911" max="5912" width="18.28515625" style="111" customWidth="1"/>
    <col min="5913" max="6148" width="9.140625" style="111"/>
    <col min="6149" max="6149" width="2.42578125" style="111" customWidth="1"/>
    <col min="6150" max="6150" width="57.140625" style="111" customWidth="1"/>
    <col min="6151" max="6153" width="32.140625" style="111" bestFit="1" customWidth="1"/>
    <col min="6154" max="6154" width="32.140625" style="111" customWidth="1"/>
    <col min="6155" max="6163" width="16.7109375" style="111" customWidth="1"/>
    <col min="6164" max="6164" width="35.5703125" style="111" customWidth="1"/>
    <col min="6165" max="6165" width="9.140625" style="111"/>
    <col min="6166" max="6166" width="18.140625" style="111" customWidth="1"/>
    <col min="6167" max="6168" width="18.28515625" style="111" customWidth="1"/>
    <col min="6169" max="6404" width="9.140625" style="111"/>
    <col min="6405" max="6405" width="2.42578125" style="111" customWidth="1"/>
    <col min="6406" max="6406" width="57.140625" style="111" customWidth="1"/>
    <col min="6407" max="6409" width="32.140625" style="111" bestFit="1" customWidth="1"/>
    <col min="6410" max="6410" width="32.140625" style="111" customWidth="1"/>
    <col min="6411" max="6419" width="16.7109375" style="111" customWidth="1"/>
    <col min="6420" max="6420" width="35.5703125" style="111" customWidth="1"/>
    <col min="6421" max="6421" width="9.140625" style="111"/>
    <col min="6422" max="6422" width="18.140625" style="111" customWidth="1"/>
    <col min="6423" max="6424" width="18.28515625" style="111" customWidth="1"/>
    <col min="6425" max="6660" width="9.140625" style="111"/>
    <col min="6661" max="6661" width="2.42578125" style="111" customWidth="1"/>
    <col min="6662" max="6662" width="57.140625" style="111" customWidth="1"/>
    <col min="6663" max="6665" width="32.140625" style="111" bestFit="1" customWidth="1"/>
    <col min="6666" max="6666" width="32.140625" style="111" customWidth="1"/>
    <col min="6667" max="6675" width="16.7109375" style="111" customWidth="1"/>
    <col min="6676" max="6676" width="35.5703125" style="111" customWidth="1"/>
    <col min="6677" max="6677" width="9.140625" style="111"/>
    <col min="6678" max="6678" width="18.140625" style="111" customWidth="1"/>
    <col min="6679" max="6680" width="18.28515625" style="111" customWidth="1"/>
    <col min="6681" max="6916" width="9.140625" style="111"/>
    <col min="6917" max="6917" width="2.42578125" style="111" customWidth="1"/>
    <col min="6918" max="6918" width="57.140625" style="111" customWidth="1"/>
    <col min="6919" max="6921" width="32.140625" style="111" bestFit="1" customWidth="1"/>
    <col min="6922" max="6922" width="32.140625" style="111" customWidth="1"/>
    <col min="6923" max="6931" width="16.7109375" style="111" customWidth="1"/>
    <col min="6932" max="6932" width="35.5703125" style="111" customWidth="1"/>
    <col min="6933" max="6933" width="9.140625" style="111"/>
    <col min="6934" max="6934" width="18.140625" style="111" customWidth="1"/>
    <col min="6935" max="6936" width="18.28515625" style="111" customWidth="1"/>
    <col min="6937" max="7172" width="9.140625" style="111"/>
    <col min="7173" max="7173" width="2.42578125" style="111" customWidth="1"/>
    <col min="7174" max="7174" width="57.140625" style="111" customWidth="1"/>
    <col min="7175" max="7177" width="32.140625" style="111" bestFit="1" customWidth="1"/>
    <col min="7178" max="7178" width="32.140625" style="111" customWidth="1"/>
    <col min="7179" max="7187" width="16.7109375" style="111" customWidth="1"/>
    <col min="7188" max="7188" width="35.5703125" style="111" customWidth="1"/>
    <col min="7189" max="7189" width="9.140625" style="111"/>
    <col min="7190" max="7190" width="18.140625" style="111" customWidth="1"/>
    <col min="7191" max="7192" width="18.28515625" style="111" customWidth="1"/>
    <col min="7193" max="7428" width="9.140625" style="111"/>
    <col min="7429" max="7429" width="2.42578125" style="111" customWidth="1"/>
    <col min="7430" max="7430" width="57.140625" style="111" customWidth="1"/>
    <col min="7431" max="7433" width="32.140625" style="111" bestFit="1" customWidth="1"/>
    <col min="7434" max="7434" width="32.140625" style="111" customWidth="1"/>
    <col min="7435" max="7443" width="16.7109375" style="111" customWidth="1"/>
    <col min="7444" max="7444" width="35.5703125" style="111" customWidth="1"/>
    <col min="7445" max="7445" width="9.140625" style="111"/>
    <col min="7446" max="7446" width="18.140625" style="111" customWidth="1"/>
    <col min="7447" max="7448" width="18.28515625" style="111" customWidth="1"/>
    <col min="7449" max="7684" width="9.140625" style="111"/>
    <col min="7685" max="7685" width="2.42578125" style="111" customWidth="1"/>
    <col min="7686" max="7686" width="57.140625" style="111" customWidth="1"/>
    <col min="7687" max="7689" width="32.140625" style="111" bestFit="1" customWidth="1"/>
    <col min="7690" max="7690" width="32.140625" style="111" customWidth="1"/>
    <col min="7691" max="7699" width="16.7109375" style="111" customWidth="1"/>
    <col min="7700" max="7700" width="35.5703125" style="111" customWidth="1"/>
    <col min="7701" max="7701" width="9.140625" style="111"/>
    <col min="7702" max="7702" width="18.140625" style="111" customWidth="1"/>
    <col min="7703" max="7704" width="18.28515625" style="111" customWidth="1"/>
    <col min="7705" max="7940" width="9.140625" style="111"/>
    <col min="7941" max="7941" width="2.42578125" style="111" customWidth="1"/>
    <col min="7942" max="7942" width="57.140625" style="111" customWidth="1"/>
    <col min="7943" max="7945" width="32.140625" style="111" bestFit="1" customWidth="1"/>
    <col min="7946" max="7946" width="32.140625" style="111" customWidth="1"/>
    <col min="7947" max="7955" width="16.7109375" style="111" customWidth="1"/>
    <col min="7956" max="7956" width="35.5703125" style="111" customWidth="1"/>
    <col min="7957" max="7957" width="9.140625" style="111"/>
    <col min="7958" max="7958" width="18.140625" style="111" customWidth="1"/>
    <col min="7959" max="7960" width="18.28515625" style="111" customWidth="1"/>
    <col min="7961" max="8196" width="9.140625" style="111"/>
    <col min="8197" max="8197" width="2.42578125" style="111" customWidth="1"/>
    <col min="8198" max="8198" width="57.140625" style="111" customWidth="1"/>
    <col min="8199" max="8201" width="32.140625" style="111" bestFit="1" customWidth="1"/>
    <col min="8202" max="8202" width="32.140625" style="111" customWidth="1"/>
    <col min="8203" max="8211" width="16.7109375" style="111" customWidth="1"/>
    <col min="8212" max="8212" width="35.5703125" style="111" customWidth="1"/>
    <col min="8213" max="8213" width="9.140625" style="111"/>
    <col min="8214" max="8214" width="18.140625" style="111" customWidth="1"/>
    <col min="8215" max="8216" width="18.28515625" style="111" customWidth="1"/>
    <col min="8217" max="8452" width="9.140625" style="111"/>
    <col min="8453" max="8453" width="2.42578125" style="111" customWidth="1"/>
    <col min="8454" max="8454" width="57.140625" style="111" customWidth="1"/>
    <col min="8455" max="8457" width="32.140625" style="111" bestFit="1" customWidth="1"/>
    <col min="8458" max="8458" width="32.140625" style="111" customWidth="1"/>
    <col min="8459" max="8467" width="16.7109375" style="111" customWidth="1"/>
    <col min="8468" max="8468" width="35.5703125" style="111" customWidth="1"/>
    <col min="8469" max="8469" width="9.140625" style="111"/>
    <col min="8470" max="8470" width="18.140625" style="111" customWidth="1"/>
    <col min="8471" max="8472" width="18.28515625" style="111" customWidth="1"/>
    <col min="8473" max="8708" width="9.140625" style="111"/>
    <col min="8709" max="8709" width="2.42578125" style="111" customWidth="1"/>
    <col min="8710" max="8710" width="57.140625" style="111" customWidth="1"/>
    <col min="8711" max="8713" width="32.140625" style="111" bestFit="1" customWidth="1"/>
    <col min="8714" max="8714" width="32.140625" style="111" customWidth="1"/>
    <col min="8715" max="8723" width="16.7109375" style="111" customWidth="1"/>
    <col min="8724" max="8724" width="35.5703125" style="111" customWidth="1"/>
    <col min="8725" max="8725" width="9.140625" style="111"/>
    <col min="8726" max="8726" width="18.140625" style="111" customWidth="1"/>
    <col min="8727" max="8728" width="18.28515625" style="111" customWidth="1"/>
    <col min="8729" max="8964" width="9.140625" style="111"/>
    <col min="8965" max="8965" width="2.42578125" style="111" customWidth="1"/>
    <col min="8966" max="8966" width="57.140625" style="111" customWidth="1"/>
    <col min="8967" max="8969" width="32.140625" style="111" bestFit="1" customWidth="1"/>
    <col min="8970" max="8970" width="32.140625" style="111" customWidth="1"/>
    <col min="8971" max="8979" width="16.7109375" style="111" customWidth="1"/>
    <col min="8980" max="8980" width="35.5703125" style="111" customWidth="1"/>
    <col min="8981" max="8981" width="9.140625" style="111"/>
    <col min="8982" max="8982" width="18.140625" style="111" customWidth="1"/>
    <col min="8983" max="8984" width="18.28515625" style="111" customWidth="1"/>
    <col min="8985" max="9220" width="9.140625" style="111"/>
    <col min="9221" max="9221" width="2.42578125" style="111" customWidth="1"/>
    <col min="9222" max="9222" width="57.140625" style="111" customWidth="1"/>
    <col min="9223" max="9225" width="32.140625" style="111" bestFit="1" customWidth="1"/>
    <col min="9226" max="9226" width="32.140625" style="111" customWidth="1"/>
    <col min="9227" max="9235" width="16.7109375" style="111" customWidth="1"/>
    <col min="9236" max="9236" width="35.5703125" style="111" customWidth="1"/>
    <col min="9237" max="9237" width="9.140625" style="111"/>
    <col min="9238" max="9238" width="18.140625" style="111" customWidth="1"/>
    <col min="9239" max="9240" width="18.28515625" style="111" customWidth="1"/>
    <col min="9241" max="9476" width="9.140625" style="111"/>
    <col min="9477" max="9477" width="2.42578125" style="111" customWidth="1"/>
    <col min="9478" max="9478" width="57.140625" style="111" customWidth="1"/>
    <col min="9479" max="9481" width="32.140625" style="111" bestFit="1" customWidth="1"/>
    <col min="9482" max="9482" width="32.140625" style="111" customWidth="1"/>
    <col min="9483" max="9491" width="16.7109375" style="111" customWidth="1"/>
    <col min="9492" max="9492" width="35.5703125" style="111" customWidth="1"/>
    <col min="9493" max="9493" width="9.140625" style="111"/>
    <col min="9494" max="9494" width="18.140625" style="111" customWidth="1"/>
    <col min="9495" max="9496" width="18.28515625" style="111" customWidth="1"/>
    <col min="9497" max="9732" width="9.140625" style="111"/>
    <col min="9733" max="9733" width="2.42578125" style="111" customWidth="1"/>
    <col min="9734" max="9734" width="57.140625" style="111" customWidth="1"/>
    <col min="9735" max="9737" width="32.140625" style="111" bestFit="1" customWidth="1"/>
    <col min="9738" max="9738" width="32.140625" style="111" customWidth="1"/>
    <col min="9739" max="9747" width="16.7109375" style="111" customWidth="1"/>
    <col min="9748" max="9748" width="35.5703125" style="111" customWidth="1"/>
    <col min="9749" max="9749" width="9.140625" style="111"/>
    <col min="9750" max="9750" width="18.140625" style="111" customWidth="1"/>
    <col min="9751" max="9752" width="18.28515625" style="111" customWidth="1"/>
    <col min="9753" max="9988" width="9.140625" style="111"/>
    <col min="9989" max="9989" width="2.42578125" style="111" customWidth="1"/>
    <col min="9990" max="9990" width="57.140625" style="111" customWidth="1"/>
    <col min="9991" max="9993" width="32.140625" style="111" bestFit="1" customWidth="1"/>
    <col min="9994" max="9994" width="32.140625" style="111" customWidth="1"/>
    <col min="9995" max="10003" width="16.7109375" style="111" customWidth="1"/>
    <col min="10004" max="10004" width="35.5703125" style="111" customWidth="1"/>
    <col min="10005" max="10005" width="9.140625" style="111"/>
    <col min="10006" max="10006" width="18.140625" style="111" customWidth="1"/>
    <col min="10007" max="10008" width="18.28515625" style="111" customWidth="1"/>
    <col min="10009" max="10244" width="9.140625" style="111"/>
    <col min="10245" max="10245" width="2.42578125" style="111" customWidth="1"/>
    <col min="10246" max="10246" width="57.140625" style="111" customWidth="1"/>
    <col min="10247" max="10249" width="32.140625" style="111" bestFit="1" customWidth="1"/>
    <col min="10250" max="10250" width="32.140625" style="111" customWidth="1"/>
    <col min="10251" max="10259" width="16.7109375" style="111" customWidth="1"/>
    <col min="10260" max="10260" width="35.5703125" style="111" customWidth="1"/>
    <col min="10261" max="10261" width="9.140625" style="111"/>
    <col min="10262" max="10262" width="18.140625" style="111" customWidth="1"/>
    <col min="10263" max="10264" width="18.28515625" style="111" customWidth="1"/>
    <col min="10265" max="10500" width="9.140625" style="111"/>
    <col min="10501" max="10501" width="2.42578125" style="111" customWidth="1"/>
    <col min="10502" max="10502" width="57.140625" style="111" customWidth="1"/>
    <col min="10503" max="10505" width="32.140625" style="111" bestFit="1" customWidth="1"/>
    <col min="10506" max="10506" width="32.140625" style="111" customWidth="1"/>
    <col min="10507" max="10515" width="16.7109375" style="111" customWidth="1"/>
    <col min="10516" max="10516" width="35.5703125" style="111" customWidth="1"/>
    <col min="10517" max="10517" width="9.140625" style="111"/>
    <col min="10518" max="10518" width="18.140625" style="111" customWidth="1"/>
    <col min="10519" max="10520" width="18.28515625" style="111" customWidth="1"/>
    <col min="10521" max="10756" width="9.140625" style="111"/>
    <col min="10757" max="10757" width="2.42578125" style="111" customWidth="1"/>
    <col min="10758" max="10758" width="57.140625" style="111" customWidth="1"/>
    <col min="10759" max="10761" width="32.140625" style="111" bestFit="1" customWidth="1"/>
    <col min="10762" max="10762" width="32.140625" style="111" customWidth="1"/>
    <col min="10763" max="10771" width="16.7109375" style="111" customWidth="1"/>
    <col min="10772" max="10772" width="35.5703125" style="111" customWidth="1"/>
    <col min="10773" max="10773" width="9.140625" style="111"/>
    <col min="10774" max="10774" width="18.140625" style="111" customWidth="1"/>
    <col min="10775" max="10776" width="18.28515625" style="111" customWidth="1"/>
    <col min="10777" max="11012" width="9.140625" style="111"/>
    <col min="11013" max="11013" width="2.42578125" style="111" customWidth="1"/>
    <col min="11014" max="11014" width="57.140625" style="111" customWidth="1"/>
    <col min="11015" max="11017" width="32.140625" style="111" bestFit="1" customWidth="1"/>
    <col min="11018" max="11018" width="32.140625" style="111" customWidth="1"/>
    <col min="11019" max="11027" width="16.7109375" style="111" customWidth="1"/>
    <col min="11028" max="11028" width="35.5703125" style="111" customWidth="1"/>
    <col min="11029" max="11029" width="9.140625" style="111"/>
    <col min="11030" max="11030" width="18.140625" style="111" customWidth="1"/>
    <col min="11031" max="11032" width="18.28515625" style="111" customWidth="1"/>
    <col min="11033" max="11268" width="9.140625" style="111"/>
    <col min="11269" max="11269" width="2.42578125" style="111" customWidth="1"/>
    <col min="11270" max="11270" width="57.140625" style="111" customWidth="1"/>
    <col min="11271" max="11273" width="32.140625" style="111" bestFit="1" customWidth="1"/>
    <col min="11274" max="11274" width="32.140625" style="111" customWidth="1"/>
    <col min="11275" max="11283" width="16.7109375" style="111" customWidth="1"/>
    <col min="11284" max="11284" width="35.5703125" style="111" customWidth="1"/>
    <col min="11285" max="11285" width="9.140625" style="111"/>
    <col min="11286" max="11286" width="18.140625" style="111" customWidth="1"/>
    <col min="11287" max="11288" width="18.28515625" style="111" customWidth="1"/>
    <col min="11289" max="11524" width="9.140625" style="111"/>
    <col min="11525" max="11525" width="2.42578125" style="111" customWidth="1"/>
    <col min="11526" max="11526" width="57.140625" style="111" customWidth="1"/>
    <col min="11527" max="11529" width="32.140625" style="111" bestFit="1" customWidth="1"/>
    <col min="11530" max="11530" width="32.140625" style="111" customWidth="1"/>
    <col min="11531" max="11539" width="16.7109375" style="111" customWidth="1"/>
    <col min="11540" max="11540" width="35.5703125" style="111" customWidth="1"/>
    <col min="11541" max="11541" width="9.140625" style="111"/>
    <col min="11542" max="11542" width="18.140625" style="111" customWidth="1"/>
    <col min="11543" max="11544" width="18.28515625" style="111" customWidth="1"/>
    <col min="11545" max="11780" width="9.140625" style="111"/>
    <col min="11781" max="11781" width="2.42578125" style="111" customWidth="1"/>
    <col min="11782" max="11782" width="57.140625" style="111" customWidth="1"/>
    <col min="11783" max="11785" width="32.140625" style="111" bestFit="1" customWidth="1"/>
    <col min="11786" max="11786" width="32.140625" style="111" customWidth="1"/>
    <col min="11787" max="11795" width="16.7109375" style="111" customWidth="1"/>
    <col min="11796" max="11796" width="35.5703125" style="111" customWidth="1"/>
    <col min="11797" max="11797" width="9.140625" style="111"/>
    <col min="11798" max="11798" width="18.140625" style="111" customWidth="1"/>
    <col min="11799" max="11800" width="18.28515625" style="111" customWidth="1"/>
    <col min="11801" max="12036" width="9.140625" style="111"/>
    <col min="12037" max="12037" width="2.42578125" style="111" customWidth="1"/>
    <col min="12038" max="12038" width="57.140625" style="111" customWidth="1"/>
    <col min="12039" max="12041" width="32.140625" style="111" bestFit="1" customWidth="1"/>
    <col min="12042" max="12042" width="32.140625" style="111" customWidth="1"/>
    <col min="12043" max="12051" width="16.7109375" style="111" customWidth="1"/>
    <col min="12052" max="12052" width="35.5703125" style="111" customWidth="1"/>
    <col min="12053" max="12053" width="9.140625" style="111"/>
    <col min="12054" max="12054" width="18.140625" style="111" customWidth="1"/>
    <col min="12055" max="12056" width="18.28515625" style="111" customWidth="1"/>
    <col min="12057" max="12292" width="9.140625" style="111"/>
    <col min="12293" max="12293" width="2.42578125" style="111" customWidth="1"/>
    <col min="12294" max="12294" width="57.140625" style="111" customWidth="1"/>
    <col min="12295" max="12297" width="32.140625" style="111" bestFit="1" customWidth="1"/>
    <col min="12298" max="12298" width="32.140625" style="111" customWidth="1"/>
    <col min="12299" max="12307" width="16.7109375" style="111" customWidth="1"/>
    <col min="12308" max="12308" width="35.5703125" style="111" customWidth="1"/>
    <col min="12309" max="12309" width="9.140625" style="111"/>
    <col min="12310" max="12310" width="18.140625" style="111" customWidth="1"/>
    <col min="12311" max="12312" width="18.28515625" style="111" customWidth="1"/>
    <col min="12313" max="12548" width="9.140625" style="111"/>
    <col min="12549" max="12549" width="2.42578125" style="111" customWidth="1"/>
    <col min="12550" max="12550" width="57.140625" style="111" customWidth="1"/>
    <col min="12551" max="12553" width="32.140625" style="111" bestFit="1" customWidth="1"/>
    <col min="12554" max="12554" width="32.140625" style="111" customWidth="1"/>
    <col min="12555" max="12563" width="16.7109375" style="111" customWidth="1"/>
    <col min="12564" max="12564" width="35.5703125" style="111" customWidth="1"/>
    <col min="12565" max="12565" width="9.140625" style="111"/>
    <col min="12566" max="12566" width="18.140625" style="111" customWidth="1"/>
    <col min="12567" max="12568" width="18.28515625" style="111" customWidth="1"/>
    <col min="12569" max="12804" width="9.140625" style="111"/>
    <col min="12805" max="12805" width="2.42578125" style="111" customWidth="1"/>
    <col min="12806" max="12806" width="57.140625" style="111" customWidth="1"/>
    <col min="12807" max="12809" width="32.140625" style="111" bestFit="1" customWidth="1"/>
    <col min="12810" max="12810" width="32.140625" style="111" customWidth="1"/>
    <col min="12811" max="12819" width="16.7109375" style="111" customWidth="1"/>
    <col min="12820" max="12820" width="35.5703125" style="111" customWidth="1"/>
    <col min="12821" max="12821" width="9.140625" style="111"/>
    <col min="12822" max="12822" width="18.140625" style="111" customWidth="1"/>
    <col min="12823" max="12824" width="18.28515625" style="111" customWidth="1"/>
    <col min="12825" max="13060" width="9.140625" style="111"/>
    <col min="13061" max="13061" width="2.42578125" style="111" customWidth="1"/>
    <col min="13062" max="13062" width="57.140625" style="111" customWidth="1"/>
    <col min="13063" max="13065" width="32.140625" style="111" bestFit="1" customWidth="1"/>
    <col min="13066" max="13066" width="32.140625" style="111" customWidth="1"/>
    <col min="13067" max="13075" width="16.7109375" style="111" customWidth="1"/>
    <col min="13076" max="13076" width="35.5703125" style="111" customWidth="1"/>
    <col min="13077" max="13077" width="9.140625" style="111"/>
    <col min="13078" max="13078" width="18.140625" style="111" customWidth="1"/>
    <col min="13079" max="13080" width="18.28515625" style="111" customWidth="1"/>
    <col min="13081" max="13316" width="9.140625" style="111"/>
    <col min="13317" max="13317" width="2.42578125" style="111" customWidth="1"/>
    <col min="13318" max="13318" width="57.140625" style="111" customWidth="1"/>
    <col min="13319" max="13321" width="32.140625" style="111" bestFit="1" customWidth="1"/>
    <col min="13322" max="13322" width="32.140625" style="111" customWidth="1"/>
    <col min="13323" max="13331" width="16.7109375" style="111" customWidth="1"/>
    <col min="13332" max="13332" width="35.5703125" style="111" customWidth="1"/>
    <col min="13333" max="13333" width="9.140625" style="111"/>
    <col min="13334" max="13334" width="18.140625" style="111" customWidth="1"/>
    <col min="13335" max="13336" width="18.28515625" style="111" customWidth="1"/>
    <col min="13337" max="13572" width="9.140625" style="111"/>
    <col min="13573" max="13573" width="2.42578125" style="111" customWidth="1"/>
    <col min="13574" max="13574" width="57.140625" style="111" customWidth="1"/>
    <col min="13575" max="13577" width="32.140625" style="111" bestFit="1" customWidth="1"/>
    <col min="13578" max="13578" width="32.140625" style="111" customWidth="1"/>
    <col min="13579" max="13587" width="16.7109375" style="111" customWidth="1"/>
    <col min="13588" max="13588" width="35.5703125" style="111" customWidth="1"/>
    <col min="13589" max="13589" width="9.140625" style="111"/>
    <col min="13590" max="13590" width="18.140625" style="111" customWidth="1"/>
    <col min="13591" max="13592" width="18.28515625" style="111" customWidth="1"/>
    <col min="13593" max="13828" width="9.140625" style="111"/>
    <col min="13829" max="13829" width="2.42578125" style="111" customWidth="1"/>
    <col min="13830" max="13830" width="57.140625" style="111" customWidth="1"/>
    <col min="13831" max="13833" width="32.140625" style="111" bestFit="1" customWidth="1"/>
    <col min="13834" max="13834" width="32.140625" style="111" customWidth="1"/>
    <col min="13835" max="13843" width="16.7109375" style="111" customWidth="1"/>
    <col min="13844" max="13844" width="35.5703125" style="111" customWidth="1"/>
    <col min="13845" max="13845" width="9.140625" style="111"/>
    <col min="13846" max="13846" width="18.140625" style="111" customWidth="1"/>
    <col min="13847" max="13848" width="18.28515625" style="111" customWidth="1"/>
    <col min="13849" max="14084" width="9.140625" style="111"/>
    <col min="14085" max="14085" width="2.42578125" style="111" customWidth="1"/>
    <col min="14086" max="14086" width="57.140625" style="111" customWidth="1"/>
    <col min="14087" max="14089" width="32.140625" style="111" bestFit="1" customWidth="1"/>
    <col min="14090" max="14090" width="32.140625" style="111" customWidth="1"/>
    <col min="14091" max="14099" width="16.7109375" style="111" customWidth="1"/>
    <col min="14100" max="14100" width="35.5703125" style="111" customWidth="1"/>
    <col min="14101" max="14101" width="9.140625" style="111"/>
    <col min="14102" max="14102" width="18.140625" style="111" customWidth="1"/>
    <col min="14103" max="14104" width="18.28515625" style="111" customWidth="1"/>
    <col min="14105" max="14340" width="9.140625" style="111"/>
    <col min="14341" max="14341" width="2.42578125" style="111" customWidth="1"/>
    <col min="14342" max="14342" width="57.140625" style="111" customWidth="1"/>
    <col min="14343" max="14345" width="32.140625" style="111" bestFit="1" customWidth="1"/>
    <col min="14346" max="14346" width="32.140625" style="111" customWidth="1"/>
    <col min="14347" max="14355" width="16.7109375" style="111" customWidth="1"/>
    <col min="14356" max="14356" width="35.5703125" style="111" customWidth="1"/>
    <col min="14357" max="14357" width="9.140625" style="111"/>
    <col min="14358" max="14358" width="18.140625" style="111" customWidth="1"/>
    <col min="14359" max="14360" width="18.28515625" style="111" customWidth="1"/>
    <col min="14361" max="14596" width="9.140625" style="111"/>
    <col min="14597" max="14597" width="2.42578125" style="111" customWidth="1"/>
    <col min="14598" max="14598" width="57.140625" style="111" customWidth="1"/>
    <col min="14599" max="14601" width="32.140625" style="111" bestFit="1" customWidth="1"/>
    <col min="14602" max="14602" width="32.140625" style="111" customWidth="1"/>
    <col min="14603" max="14611" width="16.7109375" style="111" customWidth="1"/>
    <col min="14612" max="14612" width="35.5703125" style="111" customWidth="1"/>
    <col min="14613" max="14613" width="9.140625" style="111"/>
    <col min="14614" max="14614" width="18.140625" style="111" customWidth="1"/>
    <col min="14615" max="14616" width="18.28515625" style="111" customWidth="1"/>
    <col min="14617" max="14852" width="9.140625" style="111"/>
    <col min="14853" max="14853" width="2.42578125" style="111" customWidth="1"/>
    <col min="14854" max="14854" width="57.140625" style="111" customWidth="1"/>
    <col min="14855" max="14857" width="32.140625" style="111" bestFit="1" customWidth="1"/>
    <col min="14858" max="14858" width="32.140625" style="111" customWidth="1"/>
    <col min="14859" max="14867" width="16.7109375" style="111" customWidth="1"/>
    <col min="14868" max="14868" width="35.5703125" style="111" customWidth="1"/>
    <col min="14869" max="14869" width="9.140625" style="111"/>
    <col min="14870" max="14870" width="18.140625" style="111" customWidth="1"/>
    <col min="14871" max="14872" width="18.28515625" style="111" customWidth="1"/>
    <col min="14873" max="15108" width="9.140625" style="111"/>
    <col min="15109" max="15109" width="2.42578125" style="111" customWidth="1"/>
    <col min="15110" max="15110" width="57.140625" style="111" customWidth="1"/>
    <col min="15111" max="15113" width="32.140625" style="111" bestFit="1" customWidth="1"/>
    <col min="15114" max="15114" width="32.140625" style="111" customWidth="1"/>
    <col min="15115" max="15123" width="16.7109375" style="111" customWidth="1"/>
    <col min="15124" max="15124" width="35.5703125" style="111" customWidth="1"/>
    <col min="15125" max="15125" width="9.140625" style="111"/>
    <col min="15126" max="15126" width="18.140625" style="111" customWidth="1"/>
    <col min="15127" max="15128" width="18.28515625" style="111" customWidth="1"/>
    <col min="15129" max="15364" width="9.140625" style="111"/>
    <col min="15365" max="15365" width="2.42578125" style="111" customWidth="1"/>
    <col min="15366" max="15366" width="57.140625" style="111" customWidth="1"/>
    <col min="15367" max="15369" width="32.140625" style="111" bestFit="1" customWidth="1"/>
    <col min="15370" max="15370" width="32.140625" style="111" customWidth="1"/>
    <col min="15371" max="15379" width="16.7109375" style="111" customWidth="1"/>
    <col min="15380" max="15380" width="35.5703125" style="111" customWidth="1"/>
    <col min="15381" max="15381" width="9.140625" style="111"/>
    <col min="15382" max="15382" width="18.140625" style="111" customWidth="1"/>
    <col min="15383" max="15384" width="18.28515625" style="111" customWidth="1"/>
    <col min="15385" max="15620" width="9.140625" style="111"/>
    <col min="15621" max="15621" width="2.42578125" style="111" customWidth="1"/>
    <col min="15622" max="15622" width="57.140625" style="111" customWidth="1"/>
    <col min="15623" max="15625" width="32.140625" style="111" bestFit="1" customWidth="1"/>
    <col min="15626" max="15626" width="32.140625" style="111" customWidth="1"/>
    <col min="15627" max="15635" width="16.7109375" style="111" customWidth="1"/>
    <col min="15636" max="15636" width="35.5703125" style="111" customWidth="1"/>
    <col min="15637" max="15637" width="9.140625" style="111"/>
    <col min="15638" max="15638" width="18.140625" style="111" customWidth="1"/>
    <col min="15639" max="15640" width="18.28515625" style="111" customWidth="1"/>
    <col min="15641" max="15876" width="9.140625" style="111"/>
    <col min="15877" max="15877" width="2.42578125" style="111" customWidth="1"/>
    <col min="15878" max="15878" width="57.140625" style="111" customWidth="1"/>
    <col min="15879" max="15881" width="32.140625" style="111" bestFit="1" customWidth="1"/>
    <col min="15882" max="15882" width="32.140625" style="111" customWidth="1"/>
    <col min="15883" max="15891" width="16.7109375" style="111" customWidth="1"/>
    <col min="15892" max="15892" width="35.5703125" style="111" customWidth="1"/>
    <col min="15893" max="15893" width="9.140625" style="111"/>
    <col min="15894" max="15894" width="18.140625" style="111" customWidth="1"/>
    <col min="15895" max="15896" width="18.28515625" style="111" customWidth="1"/>
    <col min="15897" max="16132" width="9.140625" style="111"/>
    <col min="16133" max="16133" width="2.42578125" style="111" customWidth="1"/>
    <col min="16134" max="16134" width="57.140625" style="111" customWidth="1"/>
    <col min="16135" max="16137" width="32.140625" style="111" bestFit="1" customWidth="1"/>
    <col min="16138" max="16138" width="32.140625" style="111" customWidth="1"/>
    <col min="16139" max="16147" width="16.7109375" style="111" customWidth="1"/>
    <col min="16148" max="16148" width="35.5703125" style="111" customWidth="1"/>
    <col min="16149" max="16149" width="9.140625" style="111"/>
    <col min="16150" max="16150" width="18.140625" style="111" customWidth="1"/>
    <col min="16151" max="16152" width="18.28515625" style="111" customWidth="1"/>
    <col min="16153" max="16384" width="9.140625" style="111"/>
  </cols>
  <sheetData>
    <row r="1" spans="1:23" ht="21" customHeight="1" x14ac:dyDescent="0.25">
      <c r="A1" s="110"/>
      <c r="B1" s="216" t="s">
        <v>144</v>
      </c>
      <c r="C1" s="217"/>
      <c r="D1" s="217"/>
      <c r="E1" s="217"/>
      <c r="F1" s="217"/>
      <c r="G1" s="217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9"/>
    </row>
    <row r="2" spans="1:23" ht="13.5" customHeight="1" x14ac:dyDescent="0.25">
      <c r="A2" s="112"/>
      <c r="B2" s="220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2"/>
    </row>
    <row r="3" spans="1:23" ht="18.75" customHeight="1" thickBot="1" x14ac:dyDescent="0.3">
      <c r="A3" s="112"/>
      <c r="B3" s="113" t="s">
        <v>145</v>
      </c>
      <c r="C3" s="114"/>
      <c r="D3" s="114"/>
      <c r="E3" s="114"/>
      <c r="F3" s="114"/>
      <c r="G3" s="114"/>
      <c r="H3" s="115"/>
      <c r="I3" s="115"/>
      <c r="J3" s="115"/>
      <c r="K3" s="115"/>
      <c r="L3" s="115"/>
      <c r="M3" s="115"/>
      <c r="N3" s="116"/>
      <c r="O3" s="115"/>
      <c r="P3" s="117"/>
      <c r="Q3" s="116"/>
      <c r="R3" s="115"/>
      <c r="S3" s="117"/>
      <c r="T3" s="118" t="s">
        <v>146</v>
      </c>
    </row>
    <row r="4" spans="1:23" x14ac:dyDescent="0.25">
      <c r="A4" s="112"/>
      <c r="B4" s="223"/>
      <c r="C4" s="119">
        <v>2015</v>
      </c>
      <c r="D4" s="119">
        <v>2016</v>
      </c>
      <c r="E4" s="119">
        <v>2017</v>
      </c>
      <c r="F4" s="119"/>
      <c r="G4" s="119" t="s">
        <v>147</v>
      </c>
      <c r="H4" s="225" t="s">
        <v>148</v>
      </c>
      <c r="I4" s="226"/>
      <c r="J4" s="227"/>
      <c r="K4" s="225" t="s">
        <v>149</v>
      </c>
      <c r="L4" s="226"/>
      <c r="M4" s="227"/>
      <c r="N4" s="225" t="s">
        <v>150</v>
      </c>
      <c r="O4" s="226"/>
      <c r="P4" s="227"/>
      <c r="Q4" s="225" t="s">
        <v>158</v>
      </c>
      <c r="R4" s="226"/>
      <c r="S4" s="227"/>
      <c r="T4" s="223"/>
      <c r="U4" s="120"/>
      <c r="V4" s="120"/>
    </row>
    <row r="5" spans="1:23" s="127" customFormat="1" ht="26.25" thickBot="1" x14ac:dyDescent="0.25">
      <c r="A5" s="121"/>
      <c r="B5" s="224"/>
      <c r="C5" s="122" t="s">
        <v>157</v>
      </c>
      <c r="D5" s="122" t="s">
        <v>157</v>
      </c>
      <c r="E5" s="122" t="s">
        <v>157</v>
      </c>
      <c r="F5" s="122" t="s">
        <v>156</v>
      </c>
      <c r="G5" s="122" t="s">
        <v>151</v>
      </c>
      <c r="H5" s="123" t="s">
        <v>152</v>
      </c>
      <c r="I5" s="124" t="s">
        <v>153</v>
      </c>
      <c r="J5" s="125" t="s">
        <v>154</v>
      </c>
      <c r="K5" s="123" t="s">
        <v>152</v>
      </c>
      <c r="L5" s="124" t="s">
        <v>153</v>
      </c>
      <c r="M5" s="125" t="s">
        <v>154</v>
      </c>
      <c r="N5" s="123" t="s">
        <v>152</v>
      </c>
      <c r="O5" s="124" t="s">
        <v>153</v>
      </c>
      <c r="P5" s="125" t="s">
        <v>154</v>
      </c>
      <c r="Q5" s="123" t="s">
        <v>152</v>
      </c>
      <c r="R5" s="124" t="s">
        <v>153</v>
      </c>
      <c r="S5" s="125" t="s">
        <v>154</v>
      </c>
      <c r="T5" s="224"/>
      <c r="U5" s="126"/>
      <c r="V5" s="126"/>
    </row>
    <row r="6" spans="1:23" ht="30" customHeight="1" x14ac:dyDescent="0.25">
      <c r="A6" s="128"/>
      <c r="B6" s="148" t="str">
        <f>'SCHEDA 2'!I6</f>
        <v xml:space="preserve">Attuazione del P.R.U in località Serralonga </v>
      </c>
      <c r="C6" s="155">
        <f>'SCHEDA 2'!M6</f>
        <v>0</v>
      </c>
      <c r="D6" s="149">
        <f>'SCHEDA 2'!N6</f>
        <v>250000</v>
      </c>
      <c r="E6" s="149">
        <f>'SCHEDA 2'!O6</f>
        <v>0</v>
      </c>
      <c r="F6" s="149">
        <f>SUM(C6:E6)</f>
        <v>250000</v>
      </c>
      <c r="G6" s="129" t="s">
        <v>165</v>
      </c>
      <c r="H6" s="129">
        <v>100000</v>
      </c>
      <c r="I6" s="130">
        <v>100000</v>
      </c>
      <c r="J6" s="131">
        <f t="shared" ref="J6:J39" si="0">I6-H6</f>
        <v>0</v>
      </c>
      <c r="K6" s="129"/>
      <c r="L6" s="130">
        <v>0</v>
      </c>
      <c r="M6" s="131">
        <f t="shared" ref="M6:M38" si="1">L6-K6+J6</f>
        <v>0</v>
      </c>
      <c r="N6" s="129">
        <v>0</v>
      </c>
      <c r="O6" s="130">
        <v>0</v>
      </c>
      <c r="P6" s="131">
        <f t="shared" ref="P6:P38" si="2">O6-N6+M6</f>
        <v>0</v>
      </c>
      <c r="Q6" s="129">
        <v>0</v>
      </c>
      <c r="R6" s="130"/>
      <c r="S6" s="131">
        <f t="shared" ref="S6:S38" si="3">R6-Q6+P6</f>
        <v>0</v>
      </c>
      <c r="T6" s="132" t="s">
        <v>160</v>
      </c>
      <c r="U6" s="120"/>
      <c r="V6" s="120"/>
      <c r="W6" s="149"/>
    </row>
    <row r="7" spans="1:23" ht="30" customHeight="1" x14ac:dyDescent="0.25">
      <c r="A7" s="128"/>
      <c r="B7" s="148" t="e">
        <f>'SCHEDA 2'!#REF!</f>
        <v>#REF!</v>
      </c>
      <c r="C7" s="155" t="e">
        <f>'SCHEDA 2'!#REF!</f>
        <v>#REF!</v>
      </c>
      <c r="D7" s="149" t="e">
        <f>'SCHEDA 2'!#REF!</f>
        <v>#REF!</v>
      </c>
      <c r="E7" s="149" t="e">
        <f>'SCHEDA 2'!#REF!</f>
        <v>#REF!</v>
      </c>
      <c r="F7" s="149" t="e">
        <f t="shared" ref="F7:F39" si="4">SUM(C7:E7)</f>
        <v>#REF!</v>
      </c>
      <c r="G7" s="129" t="s">
        <v>162</v>
      </c>
      <c r="H7" s="129">
        <v>185000</v>
      </c>
      <c r="I7" s="129">
        <v>185000</v>
      </c>
      <c r="J7" s="135">
        <f t="shared" si="0"/>
        <v>0</v>
      </c>
      <c r="K7" s="133"/>
      <c r="L7" s="134"/>
      <c r="M7" s="135">
        <f t="shared" si="1"/>
        <v>0</v>
      </c>
      <c r="N7" s="133"/>
      <c r="O7" s="134"/>
      <c r="P7" s="135">
        <f t="shared" si="2"/>
        <v>0</v>
      </c>
      <c r="Q7" s="133"/>
      <c r="R7" s="134"/>
      <c r="S7" s="135">
        <f t="shared" si="3"/>
        <v>0</v>
      </c>
      <c r="T7" s="136"/>
      <c r="U7" s="120"/>
      <c r="V7" s="120"/>
    </row>
    <row r="8" spans="1:23" ht="30" customHeight="1" x14ac:dyDescent="0.25">
      <c r="A8" s="128"/>
      <c r="B8" s="148" t="str">
        <f>'SCHEDA 2'!I7</f>
        <v xml:space="preserve">interventi mitigazione rischio idraulico Rio Solanas  </v>
      </c>
      <c r="C8" s="155">
        <f>'SCHEDA 2'!M7</f>
        <v>174740.18</v>
      </c>
      <c r="D8" s="149">
        <f>'SCHEDA 2'!N7</f>
        <v>0</v>
      </c>
      <c r="E8" s="149">
        <f>'SCHEDA 2'!O7</f>
        <v>0</v>
      </c>
      <c r="F8" s="149">
        <f t="shared" si="4"/>
        <v>174740.18</v>
      </c>
      <c r="G8" s="129" t="s">
        <v>166</v>
      </c>
      <c r="H8" s="133">
        <v>180000</v>
      </c>
      <c r="I8" s="134">
        <v>177890.17</v>
      </c>
      <c r="J8" s="135">
        <f t="shared" si="0"/>
        <v>-2109.8299999999872</v>
      </c>
      <c r="K8" s="153"/>
      <c r="L8" s="134"/>
      <c r="M8" s="135">
        <f t="shared" si="1"/>
        <v>-2109.8299999999872</v>
      </c>
      <c r="N8" s="133"/>
      <c r="O8" s="134"/>
      <c r="P8" s="135">
        <f t="shared" si="2"/>
        <v>-2109.8299999999872</v>
      </c>
      <c r="Q8" s="133"/>
      <c r="R8" s="134"/>
      <c r="S8" s="135">
        <f t="shared" si="3"/>
        <v>-2109.8299999999872</v>
      </c>
      <c r="T8" s="136"/>
      <c r="U8" s="120"/>
      <c r="V8" s="120"/>
    </row>
    <row r="9" spans="1:23" ht="30" customHeight="1" x14ac:dyDescent="0.25">
      <c r="B9" s="148" t="e">
        <f>'SCHEDA 2'!#REF!</f>
        <v>#REF!</v>
      </c>
      <c r="C9" s="149" t="e">
        <f>'SCHEDA 2'!#REF!</f>
        <v>#REF!</v>
      </c>
      <c r="D9" s="149" t="e">
        <f>'SCHEDA 2'!#REF!</f>
        <v>#REF!</v>
      </c>
      <c r="E9" s="149" t="e">
        <f>'SCHEDA 2'!#REF!</f>
        <v>#REF!</v>
      </c>
      <c r="F9" s="149" t="e">
        <f t="shared" si="4"/>
        <v>#REF!</v>
      </c>
      <c r="G9" s="129" t="s">
        <v>159</v>
      </c>
      <c r="H9" s="137">
        <v>89000</v>
      </c>
      <c r="I9" s="138">
        <v>89000</v>
      </c>
      <c r="J9" s="135">
        <f t="shared" si="0"/>
        <v>0</v>
      </c>
      <c r="K9" s="137"/>
      <c r="L9" s="138"/>
      <c r="M9" s="135">
        <f t="shared" si="1"/>
        <v>0</v>
      </c>
      <c r="N9" s="137"/>
      <c r="O9" s="138"/>
      <c r="P9" s="135">
        <f t="shared" si="2"/>
        <v>0</v>
      </c>
      <c r="Q9" s="137"/>
      <c r="R9" s="138"/>
      <c r="S9" s="135">
        <f t="shared" si="3"/>
        <v>0</v>
      </c>
      <c r="T9" s="136"/>
      <c r="U9" s="120"/>
      <c r="V9" s="120"/>
    </row>
    <row r="10" spans="1:23" ht="30" customHeight="1" x14ac:dyDescent="0.25">
      <c r="B10" s="148" t="e">
        <f>'SCHEDA 2'!#REF!</f>
        <v>#REF!</v>
      </c>
      <c r="C10" s="155" t="e">
        <f>'SCHEDA 2'!#REF!</f>
        <v>#REF!</v>
      </c>
      <c r="D10" s="149" t="e">
        <f>'SCHEDA 2'!#REF!</f>
        <v>#REF!</v>
      </c>
      <c r="E10" s="149" t="e">
        <f>'SCHEDA 2'!#REF!</f>
        <v>#REF!</v>
      </c>
      <c r="F10" s="149" t="e">
        <f t="shared" si="4"/>
        <v>#REF!</v>
      </c>
      <c r="G10" s="129" t="s">
        <v>161</v>
      </c>
      <c r="H10" s="137">
        <v>81900</v>
      </c>
      <c r="I10" s="138">
        <v>91000</v>
      </c>
      <c r="J10" s="135">
        <f t="shared" si="0"/>
        <v>9100</v>
      </c>
      <c r="K10" s="137"/>
      <c r="L10" s="138"/>
      <c r="M10" s="135">
        <f t="shared" si="1"/>
        <v>9100</v>
      </c>
      <c r="N10" s="137"/>
      <c r="O10" s="138"/>
      <c r="P10" s="135">
        <f t="shared" si="2"/>
        <v>9100</v>
      </c>
      <c r="Q10" s="137"/>
      <c r="R10" s="138"/>
      <c r="S10" s="135">
        <f t="shared" si="3"/>
        <v>9100</v>
      </c>
      <c r="T10" s="136"/>
      <c r="U10" s="120"/>
      <c r="V10" s="120"/>
    </row>
    <row r="11" spans="1:23" ht="30" customHeight="1" x14ac:dyDescent="0.25">
      <c r="B11" s="148" t="e">
        <f>'SCHEDA 2'!#REF!</f>
        <v>#REF!</v>
      </c>
      <c r="C11" s="155" t="e">
        <f>'SCHEDA 2'!#REF!</f>
        <v>#REF!</v>
      </c>
      <c r="D11" s="149" t="e">
        <f>'SCHEDA 2'!#REF!</f>
        <v>#REF!</v>
      </c>
      <c r="E11" s="149" t="e">
        <f>'SCHEDA 2'!#REF!</f>
        <v>#REF!</v>
      </c>
      <c r="F11" s="149" t="e">
        <f t="shared" si="4"/>
        <v>#REF!</v>
      </c>
      <c r="G11" s="129" t="s">
        <v>163</v>
      </c>
      <c r="H11" s="137">
        <v>141779</v>
      </c>
      <c r="I11" s="137">
        <v>257780</v>
      </c>
      <c r="J11" s="135">
        <f t="shared" si="0"/>
        <v>116001</v>
      </c>
      <c r="K11" s="137"/>
      <c r="L11" s="138"/>
      <c r="M11" s="135">
        <f t="shared" si="1"/>
        <v>116001</v>
      </c>
      <c r="N11" s="137"/>
      <c r="O11" s="138"/>
      <c r="P11" s="135">
        <f t="shared" si="2"/>
        <v>116001</v>
      </c>
      <c r="Q11" s="137"/>
      <c r="R11" s="138"/>
      <c r="S11" s="135">
        <f t="shared" si="3"/>
        <v>116001</v>
      </c>
      <c r="T11" s="136"/>
      <c r="U11" s="120"/>
      <c r="V11" s="120"/>
    </row>
    <row r="12" spans="1:23" ht="30" customHeight="1" x14ac:dyDescent="0.25">
      <c r="B12" s="148" t="e">
        <f>'SCHEDA 2'!#REF!</f>
        <v>#REF!</v>
      </c>
      <c r="C12" s="155" t="e">
        <f>'SCHEDA 2'!#REF!</f>
        <v>#REF!</v>
      </c>
      <c r="D12" s="149" t="e">
        <f>'SCHEDA 2'!#REF!</f>
        <v>#REF!</v>
      </c>
      <c r="E12" s="149" t="e">
        <f>'SCHEDA 2'!#REF!</f>
        <v>#REF!</v>
      </c>
      <c r="F12" s="149" t="e">
        <f t="shared" si="4"/>
        <v>#REF!</v>
      </c>
      <c r="G12" s="129" t="s">
        <v>163</v>
      </c>
      <c r="H12" s="137">
        <v>113498</v>
      </c>
      <c r="I12" s="137">
        <v>213000</v>
      </c>
      <c r="J12" s="135">
        <f t="shared" si="0"/>
        <v>99502</v>
      </c>
      <c r="K12" s="137"/>
      <c r="L12" s="138"/>
      <c r="M12" s="135">
        <f t="shared" si="1"/>
        <v>99502</v>
      </c>
      <c r="N12" s="137"/>
      <c r="O12" s="138"/>
      <c r="P12" s="135">
        <f t="shared" si="2"/>
        <v>99502</v>
      </c>
      <c r="Q12" s="137"/>
      <c r="R12" s="138"/>
      <c r="S12" s="135">
        <f t="shared" si="3"/>
        <v>99502</v>
      </c>
      <c r="T12" s="136"/>
      <c r="U12" s="120"/>
      <c r="V12" s="120"/>
    </row>
    <row r="13" spans="1:23" ht="30" customHeight="1" x14ac:dyDescent="0.25">
      <c r="B13" s="148" t="e">
        <f>'SCHEDA 2'!#REF!</f>
        <v>#REF!</v>
      </c>
      <c r="C13" s="149" t="e">
        <f>'SCHEDA 2'!#REF!</f>
        <v>#REF!</v>
      </c>
      <c r="D13" s="149" t="e">
        <f>'SCHEDA 2'!#REF!</f>
        <v>#REF!</v>
      </c>
      <c r="E13" s="149" t="e">
        <f>'SCHEDA 2'!#REF!</f>
        <v>#REF!</v>
      </c>
      <c r="F13" s="154" t="e">
        <f>SUM(C13:E13)</f>
        <v>#REF!</v>
      </c>
      <c r="G13" s="129" t="s">
        <v>164</v>
      </c>
      <c r="H13" s="137" t="e">
        <f>C13</f>
        <v>#REF!</v>
      </c>
      <c r="I13" s="137" t="e">
        <f>H13</f>
        <v>#REF!</v>
      </c>
      <c r="J13" s="135" t="e">
        <f t="shared" si="0"/>
        <v>#REF!</v>
      </c>
      <c r="K13" s="137"/>
      <c r="L13" s="138"/>
      <c r="M13" s="135" t="e">
        <f t="shared" si="1"/>
        <v>#REF!</v>
      </c>
      <c r="N13" s="137"/>
      <c r="O13" s="138"/>
      <c r="P13" s="135" t="e">
        <f t="shared" si="2"/>
        <v>#REF!</v>
      </c>
      <c r="Q13" s="137"/>
      <c r="R13" s="138"/>
      <c r="S13" s="135" t="e">
        <f t="shared" si="3"/>
        <v>#REF!</v>
      </c>
      <c r="T13" s="136"/>
      <c r="U13" s="120"/>
      <c r="V13" s="120"/>
    </row>
    <row r="14" spans="1:23" ht="30" customHeight="1" x14ac:dyDescent="0.25">
      <c r="B14" s="148" t="e">
        <f>'SCHEDA 2'!#REF!</f>
        <v>#REF!</v>
      </c>
      <c r="C14" s="155" t="e">
        <f>'SCHEDA 2'!#REF!</f>
        <v>#REF!</v>
      </c>
      <c r="D14" s="149" t="e">
        <f>'SCHEDA 2'!#REF!</f>
        <v>#REF!</v>
      </c>
      <c r="E14" s="149" t="e">
        <f>'SCHEDA 2'!#REF!</f>
        <v>#REF!</v>
      </c>
      <c r="F14" s="149" t="e">
        <f t="shared" si="4"/>
        <v>#REF!</v>
      </c>
      <c r="G14" s="129" t="s">
        <v>167</v>
      </c>
      <c r="H14" s="137">
        <v>100000</v>
      </c>
      <c r="I14" s="138">
        <v>100000</v>
      </c>
      <c r="J14" s="135">
        <f t="shared" si="0"/>
        <v>0</v>
      </c>
      <c r="K14" s="137"/>
      <c r="L14" s="138"/>
      <c r="M14" s="135">
        <f t="shared" si="1"/>
        <v>0</v>
      </c>
      <c r="N14" s="137"/>
      <c r="O14" s="138"/>
      <c r="P14" s="135">
        <f t="shared" si="2"/>
        <v>0</v>
      </c>
      <c r="Q14" s="137"/>
      <c r="R14" s="138"/>
      <c r="S14" s="135">
        <f t="shared" si="3"/>
        <v>0</v>
      </c>
      <c r="T14" s="136"/>
      <c r="U14" s="120"/>
      <c r="V14" s="120"/>
    </row>
    <row r="15" spans="1:23" ht="30" customHeight="1" x14ac:dyDescent="0.25">
      <c r="B15" s="152" t="str">
        <f>'SCHEDA 2'!I8</f>
        <v>Piano Nazionale di edilizia Abitativa, linea di intervento b) ed e)</v>
      </c>
      <c r="C15" s="149">
        <f>'SCHEDA 2'!M8</f>
        <v>2943998.88</v>
      </c>
      <c r="D15" s="149">
        <f>'SCHEDA 2'!N8</f>
        <v>0</v>
      </c>
      <c r="E15" s="149">
        <f>'SCHEDA 2'!O8</f>
        <v>0</v>
      </c>
      <c r="F15" s="149">
        <f t="shared" si="4"/>
        <v>2943998.88</v>
      </c>
      <c r="G15" s="129" t="s">
        <v>169</v>
      </c>
      <c r="H15" s="137">
        <v>0</v>
      </c>
      <c r="I15" s="138">
        <v>0</v>
      </c>
      <c r="J15" s="135">
        <f t="shared" si="0"/>
        <v>0</v>
      </c>
      <c r="K15" s="137"/>
      <c r="L15" s="138"/>
      <c r="M15" s="135">
        <f t="shared" si="1"/>
        <v>0</v>
      </c>
      <c r="N15" s="137"/>
      <c r="O15" s="138"/>
      <c r="P15" s="135">
        <f t="shared" si="2"/>
        <v>0</v>
      </c>
      <c r="Q15" s="137"/>
      <c r="R15" s="138"/>
      <c r="S15" s="135">
        <f t="shared" si="3"/>
        <v>0</v>
      </c>
      <c r="T15" s="136"/>
      <c r="U15" s="120"/>
      <c r="V15" s="120"/>
    </row>
    <row r="16" spans="1:23" ht="30" customHeight="1" x14ac:dyDescent="0.25">
      <c r="B16" s="148" t="str">
        <f>'SCHEDA 2'!I9</f>
        <v xml:space="preserve">Risanamento della fascia costiera del Comune di SINNAI frazione di Solanas completamento 1° lotto funzionale: Collettori e impianto di depurazione </v>
      </c>
      <c r="C16" s="155">
        <f>'SCHEDA 2'!M9</f>
        <v>910569.25</v>
      </c>
      <c r="D16" s="149">
        <f>'SCHEDA 2'!N9</f>
        <v>0</v>
      </c>
      <c r="E16" s="149">
        <f>'SCHEDA 2'!O9</f>
        <v>0</v>
      </c>
      <c r="F16" s="149">
        <f t="shared" si="4"/>
        <v>910569.25</v>
      </c>
      <c r="G16" s="129" t="s">
        <v>168</v>
      </c>
      <c r="H16" s="137">
        <v>0</v>
      </c>
      <c r="I16" s="138">
        <v>140000</v>
      </c>
      <c r="J16" s="135">
        <f t="shared" si="0"/>
        <v>140000</v>
      </c>
      <c r="K16" s="137"/>
      <c r="L16" s="138"/>
      <c r="M16" s="135">
        <f t="shared" si="1"/>
        <v>140000</v>
      </c>
      <c r="N16" s="137"/>
      <c r="O16" s="138"/>
      <c r="P16" s="135">
        <f t="shared" si="2"/>
        <v>140000</v>
      </c>
      <c r="Q16" s="137"/>
      <c r="R16" s="138"/>
      <c r="S16" s="135">
        <f t="shared" si="3"/>
        <v>140000</v>
      </c>
      <c r="T16" s="136"/>
      <c r="U16" s="120"/>
      <c r="V16" s="120"/>
    </row>
    <row r="17" spans="2:22" ht="30" customHeight="1" x14ac:dyDescent="0.25">
      <c r="B17" s="148" t="str">
        <f>'SCHEDA 2'!I10</f>
        <v xml:space="preserve">completamento della cittadella sportiva S.Elena e dell'impiantosportivo Paolo Pizzi loc. S. Elena </v>
      </c>
      <c r="C17" s="149">
        <f>'SCHEDA 2'!M10</f>
        <v>0</v>
      </c>
      <c r="D17" s="149">
        <f>'SCHEDA 2'!N10</f>
        <v>850000</v>
      </c>
      <c r="E17" s="149">
        <f>'SCHEDA 2'!O10</f>
        <v>1648861.75</v>
      </c>
      <c r="F17" s="149">
        <f t="shared" si="4"/>
        <v>2498861.75</v>
      </c>
      <c r="G17" s="129"/>
      <c r="H17" s="137">
        <v>0</v>
      </c>
      <c r="I17" s="138">
        <v>0</v>
      </c>
      <c r="J17" s="135">
        <f t="shared" si="0"/>
        <v>0</v>
      </c>
      <c r="K17" s="137"/>
      <c r="L17" s="138"/>
      <c r="M17" s="135">
        <f t="shared" si="1"/>
        <v>0</v>
      </c>
      <c r="N17" s="137"/>
      <c r="O17" s="138"/>
      <c r="P17" s="135">
        <f t="shared" si="2"/>
        <v>0</v>
      </c>
      <c r="Q17" s="137"/>
      <c r="R17" s="138"/>
      <c r="S17" s="135">
        <f t="shared" si="3"/>
        <v>0</v>
      </c>
      <c r="T17" s="136"/>
      <c r="U17" s="120"/>
      <c r="V17" s="120"/>
    </row>
    <row r="18" spans="2:22" ht="30" customHeight="1" x14ac:dyDescent="0.25">
      <c r="B18" s="148" t="str">
        <f>'SCHEDA 2'!I11</f>
        <v xml:space="preserve">Completamento strada circonvallazione sud- ovest </v>
      </c>
      <c r="C18" s="155">
        <f>'SCHEDA 2'!M11</f>
        <v>0</v>
      </c>
      <c r="D18" s="149">
        <f>'SCHEDA 2'!N11</f>
        <v>357000</v>
      </c>
      <c r="E18" s="149">
        <f>'SCHEDA 2'!O11</f>
        <v>1023000</v>
      </c>
      <c r="F18" s="149">
        <f t="shared" si="4"/>
        <v>1380000</v>
      </c>
      <c r="G18" s="129" t="s">
        <v>170</v>
      </c>
      <c r="H18" s="137">
        <v>0</v>
      </c>
      <c r="I18" s="138">
        <v>40000</v>
      </c>
      <c r="J18" s="135">
        <f t="shared" si="0"/>
        <v>40000</v>
      </c>
      <c r="K18" s="137"/>
      <c r="L18" s="138"/>
      <c r="M18" s="135">
        <f t="shared" si="1"/>
        <v>40000</v>
      </c>
      <c r="N18" s="137"/>
      <c r="O18" s="138"/>
      <c r="P18" s="135">
        <f t="shared" si="2"/>
        <v>40000</v>
      </c>
      <c r="Q18" s="137"/>
      <c r="R18" s="138"/>
      <c r="S18" s="135">
        <f t="shared" si="3"/>
        <v>40000</v>
      </c>
      <c r="T18" s="136"/>
      <c r="U18" s="120"/>
      <c r="V18" s="120"/>
    </row>
    <row r="19" spans="2:22" ht="30" customHeight="1" x14ac:dyDescent="0.25">
      <c r="B19" s="148" t="str">
        <f>'SCHEDA 2'!I12</f>
        <v xml:space="preserve">Acquisizione aree ed opere di urbanizzazione nel piano di lottizzazione Sant'Elena </v>
      </c>
      <c r="C19" s="149">
        <f>'SCHEDA 2'!M12</f>
        <v>0</v>
      </c>
      <c r="D19" s="149">
        <f>'SCHEDA 2'!N12</f>
        <v>500000</v>
      </c>
      <c r="E19" s="149">
        <f>'SCHEDA 2'!O12</f>
        <v>69205.22</v>
      </c>
      <c r="F19" s="149">
        <f t="shared" si="4"/>
        <v>569205.22</v>
      </c>
      <c r="G19" s="129"/>
      <c r="H19" s="137"/>
      <c r="I19" s="138"/>
      <c r="J19" s="135">
        <f t="shared" si="0"/>
        <v>0</v>
      </c>
      <c r="K19" s="137"/>
      <c r="L19" s="138"/>
      <c r="M19" s="135">
        <f t="shared" si="1"/>
        <v>0</v>
      </c>
      <c r="N19" s="137"/>
      <c r="O19" s="138"/>
      <c r="P19" s="135">
        <f t="shared" si="2"/>
        <v>0</v>
      </c>
      <c r="Q19" s="137"/>
      <c r="R19" s="138"/>
      <c r="S19" s="135">
        <f t="shared" si="3"/>
        <v>0</v>
      </c>
      <c r="T19" s="136"/>
      <c r="U19" s="120"/>
      <c r="V19" s="120"/>
    </row>
    <row r="20" spans="2:22" ht="30" customHeight="1" x14ac:dyDescent="0.25">
      <c r="B20" s="148" t="str">
        <f>'SCHEDA 2'!I13</f>
        <v xml:space="preserve">Ampliamento della nuova Caserma Carabinieri </v>
      </c>
      <c r="C20" s="149">
        <f>'SCHEDA 2'!M13</f>
        <v>0</v>
      </c>
      <c r="D20" s="149">
        <f>'SCHEDA 2'!N13</f>
        <v>324285.8</v>
      </c>
      <c r="E20" s="149">
        <f>'SCHEDA 2'!O13</f>
        <v>772670.53</v>
      </c>
      <c r="F20" s="149">
        <f t="shared" si="4"/>
        <v>1096956.33</v>
      </c>
      <c r="G20" s="129"/>
      <c r="H20" s="137"/>
      <c r="I20" s="138"/>
      <c r="J20" s="135">
        <f t="shared" si="0"/>
        <v>0</v>
      </c>
      <c r="K20" s="137"/>
      <c r="L20" s="138"/>
      <c r="M20" s="135">
        <f t="shared" si="1"/>
        <v>0</v>
      </c>
      <c r="N20" s="137"/>
      <c r="O20" s="138"/>
      <c r="P20" s="135">
        <f t="shared" si="2"/>
        <v>0</v>
      </c>
      <c r="Q20" s="137"/>
      <c r="R20" s="138"/>
      <c r="S20" s="135">
        <f t="shared" si="3"/>
        <v>0</v>
      </c>
      <c r="T20" s="136"/>
      <c r="U20" s="120"/>
      <c r="V20" s="120"/>
    </row>
    <row r="21" spans="2:22" ht="30" customHeight="1" x14ac:dyDescent="0.25">
      <c r="B21" s="148" t="str">
        <f>'SCHEDA 2'!I14</f>
        <v xml:space="preserve">Approvvigionamento idrico del teritorio di San Gregorio, San Paolo, San Basilio e del Villaggio delle Mimose </v>
      </c>
      <c r="C21" s="149">
        <f>'SCHEDA 2'!M14</f>
        <v>0</v>
      </c>
      <c r="D21" s="149">
        <f>'SCHEDA 2'!N14</f>
        <v>1200000</v>
      </c>
      <c r="E21" s="149">
        <f>'SCHEDA 2'!O14</f>
        <v>0</v>
      </c>
      <c r="F21" s="149">
        <f t="shared" si="4"/>
        <v>1200000</v>
      </c>
      <c r="G21" s="129"/>
      <c r="H21" s="137"/>
      <c r="I21" s="138"/>
      <c r="J21" s="135">
        <f t="shared" si="0"/>
        <v>0</v>
      </c>
      <c r="K21" s="137"/>
      <c r="L21" s="138"/>
      <c r="M21" s="135">
        <f t="shared" si="1"/>
        <v>0</v>
      </c>
      <c r="N21" s="137"/>
      <c r="O21" s="138"/>
      <c r="P21" s="135">
        <f t="shared" si="2"/>
        <v>0</v>
      </c>
      <c r="Q21" s="137"/>
      <c r="R21" s="138"/>
      <c r="S21" s="135">
        <f t="shared" si="3"/>
        <v>0</v>
      </c>
      <c r="T21" s="136"/>
      <c r="U21" s="120"/>
      <c r="V21" s="120"/>
    </row>
    <row r="22" spans="2:22" ht="30" customHeight="1" x14ac:dyDescent="0.25">
      <c r="B22" s="148" t="str">
        <f>'SCHEDA 2'!I15</f>
        <v xml:space="preserve">Collegamento della rete idrica di Tasonis all'acquedotto di Corongiu </v>
      </c>
      <c r="C22" s="149">
        <f>'SCHEDA 2'!M15</f>
        <v>0</v>
      </c>
      <c r="D22" s="149">
        <f>'SCHEDA 2'!N15</f>
        <v>250000</v>
      </c>
      <c r="E22" s="149">
        <f>'SCHEDA 2'!O15</f>
        <v>0</v>
      </c>
      <c r="F22" s="149">
        <f t="shared" si="4"/>
        <v>250000</v>
      </c>
      <c r="G22" s="129"/>
      <c r="H22" s="137"/>
      <c r="I22" s="138"/>
      <c r="J22" s="135">
        <f t="shared" si="0"/>
        <v>0</v>
      </c>
      <c r="K22" s="137"/>
      <c r="L22" s="138"/>
      <c r="M22" s="135">
        <f t="shared" si="1"/>
        <v>0</v>
      </c>
      <c r="N22" s="137"/>
      <c r="O22" s="138"/>
      <c r="P22" s="135">
        <f t="shared" si="2"/>
        <v>0</v>
      </c>
      <c r="Q22" s="137"/>
      <c r="R22" s="138"/>
      <c r="S22" s="135">
        <f t="shared" si="3"/>
        <v>0</v>
      </c>
      <c r="T22" s="136"/>
      <c r="U22" s="120"/>
      <c r="V22" s="120"/>
    </row>
    <row r="23" spans="2:22" ht="30" customHeight="1" x14ac:dyDescent="0.25">
      <c r="B23" s="148" t="str">
        <f>'SCHEDA 2'!I16</f>
        <v>Completamento della circonvallazione Nord</v>
      </c>
      <c r="C23" s="149">
        <f>'SCHEDA 2'!M16</f>
        <v>0</v>
      </c>
      <c r="D23" s="149">
        <f>'SCHEDA 2'!N16</f>
        <v>500000</v>
      </c>
      <c r="E23" s="149">
        <f>'SCHEDA 2'!O16</f>
        <v>500000</v>
      </c>
      <c r="F23" s="149">
        <f t="shared" si="4"/>
        <v>1000000</v>
      </c>
      <c r="G23" s="129"/>
      <c r="H23" s="140"/>
      <c r="I23" s="141"/>
      <c r="J23" s="135">
        <f t="shared" si="0"/>
        <v>0</v>
      </c>
      <c r="K23" s="140"/>
      <c r="L23" s="141"/>
      <c r="M23" s="135">
        <f t="shared" si="1"/>
        <v>0</v>
      </c>
      <c r="N23" s="140"/>
      <c r="O23" s="141"/>
      <c r="P23" s="135">
        <f t="shared" si="2"/>
        <v>0</v>
      </c>
      <c r="Q23" s="140"/>
      <c r="R23" s="141"/>
      <c r="S23" s="135">
        <f t="shared" si="3"/>
        <v>0</v>
      </c>
      <c r="T23" s="142"/>
      <c r="U23" s="120"/>
      <c r="V23" s="120"/>
    </row>
    <row r="24" spans="2:22" ht="30" customHeight="1" x14ac:dyDescent="0.25">
      <c r="B24" s="148" t="e">
        <f>'SCHEDA 2'!#REF!</f>
        <v>#REF!</v>
      </c>
      <c r="C24" s="149" t="e">
        <f>'SCHEDA 2'!#REF!</f>
        <v>#REF!</v>
      </c>
      <c r="D24" s="149" t="e">
        <f>'SCHEDA 2'!#REF!</f>
        <v>#REF!</v>
      </c>
      <c r="E24" s="149" t="e">
        <f>'SCHEDA 2'!#REF!</f>
        <v>#REF!</v>
      </c>
      <c r="F24" s="149" t="e">
        <f t="shared" si="4"/>
        <v>#REF!</v>
      </c>
      <c r="G24" s="129"/>
      <c r="H24" s="137"/>
      <c r="I24" s="138"/>
      <c r="J24" s="135">
        <f t="shared" si="0"/>
        <v>0</v>
      </c>
      <c r="K24" s="137"/>
      <c r="L24" s="138"/>
      <c r="M24" s="135">
        <f t="shared" si="1"/>
        <v>0</v>
      </c>
      <c r="N24" s="137"/>
      <c r="O24" s="138"/>
      <c r="P24" s="135">
        <f t="shared" si="2"/>
        <v>0</v>
      </c>
      <c r="Q24" s="137"/>
      <c r="R24" s="138"/>
      <c r="S24" s="135">
        <f t="shared" si="3"/>
        <v>0</v>
      </c>
      <c r="T24" s="143"/>
      <c r="U24" s="120"/>
      <c r="V24" s="120"/>
    </row>
    <row r="25" spans="2:22" ht="30" customHeight="1" x14ac:dyDescent="0.25">
      <c r="B25" s="148" t="e">
        <f>'SCHEDA 2'!#REF!</f>
        <v>#REF!</v>
      </c>
      <c r="C25" s="149" t="e">
        <f>'SCHEDA 2'!#REF!</f>
        <v>#REF!</v>
      </c>
      <c r="D25" s="149" t="e">
        <f>'SCHEDA 2'!#REF!</f>
        <v>#REF!</v>
      </c>
      <c r="E25" s="149" t="e">
        <f>'SCHEDA 2'!#REF!</f>
        <v>#REF!</v>
      </c>
      <c r="F25" s="149" t="e">
        <f t="shared" si="4"/>
        <v>#REF!</v>
      </c>
      <c r="G25" s="129" t="s">
        <v>171</v>
      </c>
      <c r="H25" s="137">
        <v>600000</v>
      </c>
      <c r="I25" s="138">
        <v>600000</v>
      </c>
      <c r="J25" s="135">
        <f t="shared" si="0"/>
        <v>0</v>
      </c>
      <c r="K25" s="137"/>
      <c r="L25" s="138"/>
      <c r="M25" s="135">
        <f t="shared" si="1"/>
        <v>0</v>
      </c>
      <c r="N25" s="137"/>
      <c r="O25" s="138"/>
      <c r="P25" s="135">
        <f t="shared" si="2"/>
        <v>0</v>
      </c>
      <c r="Q25" s="137"/>
      <c r="R25" s="138"/>
      <c r="S25" s="135">
        <f t="shared" si="3"/>
        <v>0</v>
      </c>
      <c r="T25" s="143"/>
      <c r="U25" s="120"/>
      <c r="V25" s="120"/>
    </row>
    <row r="26" spans="2:22" ht="30" customHeight="1" x14ac:dyDescent="0.25">
      <c r="B26" s="148" t="str">
        <f>'SCHEDA 2'!I17</f>
        <v>Fabbrica della creatività e laboratorio delle Arti ( P.I.S.U.)</v>
      </c>
      <c r="C26" s="149">
        <f>'SCHEDA 2'!M17</f>
        <v>0</v>
      </c>
      <c r="D26" s="149">
        <f>'SCHEDA 2'!N17</f>
        <v>1000000</v>
      </c>
      <c r="E26" s="149">
        <f>'SCHEDA 2'!O17</f>
        <v>0</v>
      </c>
      <c r="F26" s="149">
        <f t="shared" si="4"/>
        <v>1000000</v>
      </c>
      <c r="G26" s="129"/>
      <c r="H26" s="137"/>
      <c r="I26" s="138"/>
      <c r="J26" s="135">
        <f t="shared" si="0"/>
        <v>0</v>
      </c>
      <c r="K26" s="137"/>
      <c r="L26" s="138"/>
      <c r="M26" s="135">
        <f t="shared" si="1"/>
        <v>0</v>
      </c>
      <c r="N26" s="137"/>
      <c r="O26" s="138"/>
      <c r="P26" s="135">
        <f t="shared" si="2"/>
        <v>0</v>
      </c>
      <c r="Q26" s="137"/>
      <c r="R26" s="138"/>
      <c r="S26" s="135">
        <f t="shared" si="3"/>
        <v>0</v>
      </c>
      <c r="T26" s="143"/>
      <c r="U26" s="120"/>
      <c r="V26" s="120"/>
    </row>
    <row r="27" spans="2:22" ht="30" customHeight="1" x14ac:dyDescent="0.25">
      <c r="B27" s="148" t="str">
        <f>'SCHEDA 2'!I18</f>
        <v>Parco Territoriale e urbano della Pineta di Sinnai ( P.I.S.U.)</v>
      </c>
      <c r="C27" s="149">
        <f>'SCHEDA 2'!M18</f>
        <v>0</v>
      </c>
      <c r="D27" s="149">
        <f>'SCHEDA 2'!N18</f>
        <v>0</v>
      </c>
      <c r="E27" s="149">
        <f>'SCHEDA 2'!O18</f>
        <v>2718516.25</v>
      </c>
      <c r="F27" s="149">
        <f t="shared" si="4"/>
        <v>2718516.25</v>
      </c>
      <c r="G27" s="129"/>
      <c r="H27" s="137"/>
      <c r="I27" s="138"/>
      <c r="J27" s="135">
        <f t="shared" si="0"/>
        <v>0</v>
      </c>
      <c r="K27" s="137"/>
      <c r="L27" s="138"/>
      <c r="M27" s="135">
        <f t="shared" si="1"/>
        <v>0</v>
      </c>
      <c r="N27" s="137"/>
      <c r="O27" s="138"/>
      <c r="P27" s="135">
        <f t="shared" si="2"/>
        <v>0</v>
      </c>
      <c r="Q27" s="137"/>
      <c r="R27" s="138"/>
      <c r="S27" s="135">
        <f t="shared" si="3"/>
        <v>0</v>
      </c>
      <c r="T27" s="143"/>
      <c r="U27" s="120"/>
      <c r="V27" s="120"/>
    </row>
    <row r="28" spans="2:22" ht="30" customHeight="1" x14ac:dyDescent="0.25">
      <c r="B28" s="148" t="str">
        <f>'SCHEDA 2'!I19</f>
        <v>Polo dell'associazionismo ambientale e culturale sportivo e della protezione civile (P.I.S.U.)</v>
      </c>
      <c r="C28" s="149">
        <f>'SCHEDA 2'!M19</f>
        <v>0</v>
      </c>
      <c r="D28" s="149">
        <f>'SCHEDA 2'!N19</f>
        <v>3359800</v>
      </c>
      <c r="E28" s="149">
        <f>'SCHEDA 2'!O19</f>
        <v>0</v>
      </c>
      <c r="F28" s="149">
        <f t="shared" si="4"/>
        <v>3359800</v>
      </c>
      <c r="G28" s="129"/>
      <c r="H28" s="137"/>
      <c r="I28" s="138"/>
      <c r="J28" s="135">
        <f t="shared" si="0"/>
        <v>0</v>
      </c>
      <c r="K28" s="137"/>
      <c r="L28" s="138"/>
      <c r="M28" s="135">
        <f t="shared" si="1"/>
        <v>0</v>
      </c>
      <c r="N28" s="137"/>
      <c r="O28" s="138"/>
      <c r="P28" s="135">
        <f t="shared" si="2"/>
        <v>0</v>
      </c>
      <c r="Q28" s="137"/>
      <c r="R28" s="138"/>
      <c r="S28" s="135">
        <f t="shared" si="3"/>
        <v>0</v>
      </c>
      <c r="T28" s="143"/>
      <c r="U28" s="120"/>
      <c r="V28" s="120"/>
    </row>
    <row r="29" spans="2:22" ht="30" customHeight="1" x14ac:dyDescent="0.25">
      <c r="B29" s="148" t="str">
        <f>'SCHEDA 2'!I20</f>
        <v>Ponte di attraversamento sul rio Solanas</v>
      </c>
      <c r="C29" s="149">
        <f>'SCHEDA 2'!M20</f>
        <v>0</v>
      </c>
      <c r="D29" s="149">
        <f>'SCHEDA 2'!N20</f>
        <v>330000</v>
      </c>
      <c r="E29" s="149">
        <f>'SCHEDA 2'!O20</f>
        <v>0</v>
      </c>
      <c r="F29" s="149">
        <f t="shared" si="4"/>
        <v>330000</v>
      </c>
      <c r="G29" s="129"/>
      <c r="H29" s="137"/>
      <c r="I29" s="138"/>
      <c r="J29" s="135">
        <f t="shared" si="0"/>
        <v>0</v>
      </c>
      <c r="K29" s="137"/>
      <c r="L29" s="138"/>
      <c r="M29" s="135">
        <f t="shared" si="1"/>
        <v>0</v>
      </c>
      <c r="N29" s="137"/>
      <c r="O29" s="138"/>
      <c r="P29" s="135">
        <f t="shared" si="2"/>
        <v>0</v>
      </c>
      <c r="Q29" s="137"/>
      <c r="R29" s="138"/>
      <c r="S29" s="135">
        <f t="shared" si="3"/>
        <v>0</v>
      </c>
      <c r="T29" s="143"/>
      <c r="U29" s="120"/>
      <c r="V29" s="120"/>
    </row>
    <row r="30" spans="2:22" ht="30" customHeight="1" x14ac:dyDescent="0.25">
      <c r="B30" s="148" t="str">
        <f>'SCHEDA 2'!I21</f>
        <v>Realizzazione di una piscina per addestramento attività subacquee</v>
      </c>
      <c r="C30" s="149">
        <f>'SCHEDA 2'!M21</f>
        <v>0</v>
      </c>
      <c r="D30" s="149">
        <f>'SCHEDA 2'!N21</f>
        <v>249000</v>
      </c>
      <c r="E30" s="149">
        <f>'SCHEDA 2'!O21</f>
        <v>0</v>
      </c>
      <c r="F30" s="149">
        <f t="shared" si="4"/>
        <v>249000</v>
      </c>
      <c r="G30" s="129"/>
      <c r="H30" s="137"/>
      <c r="I30" s="138"/>
      <c r="J30" s="135">
        <f t="shared" si="0"/>
        <v>0</v>
      </c>
      <c r="K30" s="137"/>
      <c r="L30" s="138"/>
      <c r="M30" s="135">
        <f t="shared" si="1"/>
        <v>0</v>
      </c>
      <c r="N30" s="137"/>
      <c r="O30" s="138"/>
      <c r="P30" s="135">
        <f t="shared" si="2"/>
        <v>0</v>
      </c>
      <c r="Q30" s="137"/>
      <c r="R30" s="138"/>
      <c r="S30" s="135">
        <f t="shared" si="3"/>
        <v>0</v>
      </c>
      <c r="T30" s="143"/>
      <c r="U30" s="120"/>
      <c r="V30" s="120"/>
    </row>
    <row r="31" spans="2:22" ht="30" customHeight="1" x14ac:dyDescent="0.25">
      <c r="B31" s="148" t="str">
        <f>'SCHEDA 2'!I22</f>
        <v xml:space="preserve">Realizzazione di nuovo svincolo d'accesso principale nella frazione di Solanas sulla S.P. per Villasimius </v>
      </c>
      <c r="C31" s="149">
        <f>'SCHEDA 2'!M22</f>
        <v>0</v>
      </c>
      <c r="D31" s="149">
        <f>'SCHEDA 2'!N22</f>
        <v>500000</v>
      </c>
      <c r="E31" s="149">
        <f>'SCHEDA 2'!O22</f>
        <v>0</v>
      </c>
      <c r="F31" s="149">
        <f t="shared" si="4"/>
        <v>500000</v>
      </c>
      <c r="G31" s="129"/>
      <c r="H31" s="137"/>
      <c r="I31" s="138"/>
      <c r="J31" s="135">
        <f t="shared" si="0"/>
        <v>0</v>
      </c>
      <c r="K31" s="137"/>
      <c r="L31" s="138"/>
      <c r="M31" s="135">
        <f t="shared" si="1"/>
        <v>0</v>
      </c>
      <c r="N31" s="137"/>
      <c r="O31" s="138"/>
      <c r="P31" s="135">
        <f t="shared" si="2"/>
        <v>0</v>
      </c>
      <c r="Q31" s="137"/>
      <c r="R31" s="138"/>
      <c r="S31" s="135">
        <f t="shared" si="3"/>
        <v>0</v>
      </c>
      <c r="T31" s="143"/>
      <c r="U31" s="120"/>
      <c r="V31" s="120"/>
    </row>
    <row r="32" spans="2:22" ht="30" customHeight="1" x14ac:dyDescent="0.25">
      <c r="B32" s="148" t="e">
        <f>'SCHEDA 2'!#REF!</f>
        <v>#REF!</v>
      </c>
      <c r="C32" s="149" t="e">
        <f>'SCHEDA 2'!#REF!</f>
        <v>#REF!</v>
      </c>
      <c r="D32" s="149" t="e">
        <f>'SCHEDA 2'!#REF!</f>
        <v>#REF!</v>
      </c>
      <c r="E32" s="149" t="e">
        <f>'SCHEDA 2'!#REF!</f>
        <v>#REF!</v>
      </c>
      <c r="F32" s="149" t="e">
        <f t="shared" si="4"/>
        <v>#REF!</v>
      </c>
      <c r="G32" s="129"/>
      <c r="H32" s="137"/>
      <c r="I32" s="138"/>
      <c r="J32" s="135">
        <f t="shared" si="0"/>
        <v>0</v>
      </c>
      <c r="K32" s="137"/>
      <c r="L32" s="138"/>
      <c r="M32" s="135">
        <f t="shared" si="1"/>
        <v>0</v>
      </c>
      <c r="N32" s="137"/>
      <c r="O32" s="138"/>
      <c r="P32" s="135">
        <f t="shared" si="2"/>
        <v>0</v>
      </c>
      <c r="Q32" s="137"/>
      <c r="R32" s="138"/>
      <c r="S32" s="135">
        <f t="shared" si="3"/>
        <v>0</v>
      </c>
      <c r="T32" s="143"/>
      <c r="U32" s="120"/>
      <c r="V32" s="120"/>
    </row>
    <row r="33" spans="1:22" ht="31.5" x14ac:dyDescent="0.25">
      <c r="B33" s="148" t="str">
        <f>'SCHEDA 2'!I24</f>
        <v>Valorizzazione del patrimonio culturale e paesaggistico ambientale tramite la realizzazione di una struttura ricettiva polifunzionale denominata "Residenza e laboratori esperienziali "</v>
      </c>
      <c r="C33" s="149">
        <f>'SCHEDA 2'!M24</f>
        <v>0</v>
      </c>
      <c r="D33" s="149">
        <f>'SCHEDA 2'!N24</f>
        <v>0</v>
      </c>
      <c r="E33" s="149">
        <f>'SCHEDA 2'!O24</f>
        <v>490000</v>
      </c>
      <c r="F33" s="149">
        <f t="shared" si="4"/>
        <v>490000</v>
      </c>
      <c r="G33" s="129"/>
      <c r="H33" s="137"/>
      <c r="I33" s="138"/>
      <c r="J33" s="135">
        <f t="shared" si="0"/>
        <v>0</v>
      </c>
      <c r="K33" s="137"/>
      <c r="L33" s="138"/>
      <c r="M33" s="135">
        <f t="shared" si="1"/>
        <v>0</v>
      </c>
      <c r="N33" s="137"/>
      <c r="O33" s="138"/>
      <c r="P33" s="135">
        <f t="shared" si="2"/>
        <v>0</v>
      </c>
      <c r="Q33" s="137"/>
      <c r="R33" s="138"/>
      <c r="S33" s="135">
        <f t="shared" si="3"/>
        <v>0</v>
      </c>
      <c r="T33" s="143"/>
      <c r="U33" s="120"/>
      <c r="V33" s="120"/>
    </row>
    <row r="34" spans="1:22" ht="21" x14ac:dyDescent="0.25">
      <c r="B34" s="148" t="str">
        <f>'SCHEDA 2'!I25</f>
        <v xml:space="preserve">Valorizzazione del sito archeologico di Bruncu Mogumu e parti pertineza foresta Campidano Sinnai </v>
      </c>
      <c r="C34" s="149">
        <f>'SCHEDA 2'!M25</f>
        <v>0</v>
      </c>
      <c r="D34" s="149">
        <f>'SCHEDA 2'!N25</f>
        <v>0</v>
      </c>
      <c r="E34" s="149">
        <f>'SCHEDA 2'!O25</f>
        <v>2000000</v>
      </c>
      <c r="F34" s="149">
        <f t="shared" si="4"/>
        <v>2000000</v>
      </c>
      <c r="G34" s="129"/>
      <c r="H34" s="137"/>
      <c r="I34" s="138"/>
      <c r="J34" s="135">
        <f t="shared" si="0"/>
        <v>0</v>
      </c>
      <c r="K34" s="137"/>
      <c r="L34" s="138"/>
      <c r="M34" s="135">
        <f t="shared" si="1"/>
        <v>0</v>
      </c>
      <c r="N34" s="137"/>
      <c r="O34" s="138"/>
      <c r="P34" s="135">
        <f t="shared" si="2"/>
        <v>0</v>
      </c>
      <c r="Q34" s="137"/>
      <c r="R34" s="138"/>
      <c r="S34" s="135">
        <f t="shared" si="3"/>
        <v>0</v>
      </c>
      <c r="T34" s="143"/>
      <c r="U34" s="120"/>
      <c r="V34" s="120"/>
    </row>
    <row r="35" spans="1:22" x14ac:dyDescent="0.25">
      <c r="B35" s="148" t="e">
        <f>'SCHEDA 2'!#REF!</f>
        <v>#REF!</v>
      </c>
      <c r="C35" s="149" t="e">
        <f>'SCHEDA 2'!#REF!</f>
        <v>#REF!</v>
      </c>
      <c r="D35" s="149" t="e">
        <f>'SCHEDA 2'!#REF!</f>
        <v>#REF!</v>
      </c>
      <c r="E35" s="149" t="e">
        <f>'SCHEDA 2'!#REF!</f>
        <v>#REF!</v>
      </c>
      <c r="F35" s="149" t="e">
        <f t="shared" si="4"/>
        <v>#REF!</v>
      </c>
      <c r="G35" s="129"/>
      <c r="H35" s="137"/>
      <c r="I35" s="138"/>
      <c r="J35" s="135">
        <f t="shared" si="0"/>
        <v>0</v>
      </c>
      <c r="K35" s="137"/>
      <c r="L35" s="138"/>
      <c r="M35" s="135">
        <f t="shared" si="1"/>
        <v>0</v>
      </c>
      <c r="N35" s="137"/>
      <c r="O35" s="138"/>
      <c r="P35" s="135">
        <f t="shared" si="2"/>
        <v>0</v>
      </c>
      <c r="Q35" s="137"/>
      <c r="R35" s="138"/>
      <c r="S35" s="135">
        <f t="shared" si="3"/>
        <v>0</v>
      </c>
      <c r="T35" s="143"/>
      <c r="U35" s="120"/>
      <c r="V35" s="120"/>
    </row>
    <row r="36" spans="1:22" x14ac:dyDescent="0.25">
      <c r="B36" s="148" t="e">
        <f>'SCHEDA 2'!#REF!</f>
        <v>#REF!</v>
      </c>
      <c r="C36" s="149" t="e">
        <f>'SCHEDA 2'!#REF!</f>
        <v>#REF!</v>
      </c>
      <c r="D36" s="149" t="e">
        <f>'SCHEDA 2'!#REF!</f>
        <v>#REF!</v>
      </c>
      <c r="E36" s="149" t="e">
        <f>'SCHEDA 2'!#REF!</f>
        <v>#REF!</v>
      </c>
      <c r="F36" s="149" t="e">
        <f t="shared" si="4"/>
        <v>#REF!</v>
      </c>
      <c r="G36" s="129"/>
      <c r="H36" s="137"/>
      <c r="I36" s="138"/>
      <c r="J36" s="135">
        <f t="shared" si="0"/>
        <v>0</v>
      </c>
      <c r="K36" s="137"/>
      <c r="L36" s="138"/>
      <c r="M36" s="135">
        <f t="shared" si="1"/>
        <v>0</v>
      </c>
      <c r="N36" s="137"/>
      <c r="O36" s="138"/>
      <c r="P36" s="135">
        <f t="shared" si="2"/>
        <v>0</v>
      </c>
      <c r="Q36" s="137"/>
      <c r="R36" s="138"/>
      <c r="S36" s="135">
        <f t="shared" si="3"/>
        <v>0</v>
      </c>
      <c r="T36" s="143"/>
      <c r="U36" s="120"/>
      <c r="V36" s="120"/>
    </row>
    <row r="37" spans="1:22" x14ac:dyDescent="0.25">
      <c r="B37" s="148" t="e">
        <f>'SCHEDA 2'!#REF!</f>
        <v>#REF!</v>
      </c>
      <c r="C37" s="149" t="e">
        <f>'SCHEDA 2'!#REF!</f>
        <v>#REF!</v>
      </c>
      <c r="D37" s="149" t="e">
        <f>'SCHEDA 2'!#REF!</f>
        <v>#REF!</v>
      </c>
      <c r="E37" s="149" t="e">
        <f>'SCHEDA 2'!#REF!</f>
        <v>#REF!</v>
      </c>
      <c r="F37" s="149" t="e">
        <f t="shared" si="4"/>
        <v>#REF!</v>
      </c>
      <c r="G37" s="129"/>
      <c r="H37" s="137"/>
      <c r="I37" s="138"/>
      <c r="J37" s="135">
        <f t="shared" si="0"/>
        <v>0</v>
      </c>
      <c r="K37" s="137"/>
      <c r="L37" s="138"/>
      <c r="M37" s="135">
        <f t="shared" si="1"/>
        <v>0</v>
      </c>
      <c r="N37" s="137"/>
      <c r="O37" s="138"/>
      <c r="P37" s="135">
        <f t="shared" si="2"/>
        <v>0</v>
      </c>
      <c r="Q37" s="137"/>
      <c r="R37" s="138"/>
      <c r="S37" s="135">
        <f t="shared" si="3"/>
        <v>0</v>
      </c>
      <c r="T37" s="143"/>
      <c r="U37" s="120"/>
      <c r="V37" s="120"/>
    </row>
    <row r="38" spans="1:22" x14ac:dyDescent="0.25">
      <c r="B38" s="148" t="e">
        <f>'SCHEDA 2'!#REF!</f>
        <v>#REF!</v>
      </c>
      <c r="C38" s="149" t="e">
        <f>'SCHEDA 2'!#REF!</f>
        <v>#REF!</v>
      </c>
      <c r="D38" s="149" t="e">
        <f>'SCHEDA 2'!#REF!</f>
        <v>#REF!</v>
      </c>
      <c r="E38" s="149" t="e">
        <f>'SCHEDA 2'!#REF!</f>
        <v>#REF!</v>
      </c>
      <c r="F38" s="149" t="e">
        <f t="shared" si="4"/>
        <v>#REF!</v>
      </c>
      <c r="G38" s="129"/>
      <c r="H38" s="137"/>
      <c r="I38" s="138"/>
      <c r="J38" s="135">
        <f t="shared" si="0"/>
        <v>0</v>
      </c>
      <c r="K38" s="137"/>
      <c r="L38" s="138"/>
      <c r="M38" s="135">
        <f t="shared" si="1"/>
        <v>0</v>
      </c>
      <c r="N38" s="137"/>
      <c r="O38" s="138"/>
      <c r="P38" s="135">
        <f t="shared" si="2"/>
        <v>0</v>
      </c>
      <c r="Q38" s="137"/>
      <c r="R38" s="138"/>
      <c r="S38" s="135">
        <f t="shared" si="3"/>
        <v>0</v>
      </c>
      <c r="T38" s="143"/>
      <c r="U38" s="120"/>
      <c r="V38" s="120"/>
    </row>
    <row r="39" spans="1:22" x14ac:dyDescent="0.25">
      <c r="B39" s="156" t="e">
        <f>'SCHEDA 3'!#REF!</f>
        <v>#REF!</v>
      </c>
      <c r="C39" s="149" t="e">
        <f>'SCHEDA 3'!#REF!</f>
        <v>#REF!</v>
      </c>
      <c r="D39" s="149"/>
      <c r="E39" s="149"/>
      <c r="F39" s="149" t="e">
        <f t="shared" si="4"/>
        <v>#REF!</v>
      </c>
      <c r="G39" s="129"/>
      <c r="H39" s="137"/>
      <c r="I39" s="138">
        <v>120000</v>
      </c>
      <c r="J39" s="135">
        <f t="shared" si="0"/>
        <v>120000</v>
      </c>
      <c r="K39" s="137"/>
      <c r="L39" s="138"/>
      <c r="M39" s="135"/>
      <c r="N39" s="137"/>
      <c r="O39" s="138"/>
      <c r="P39" s="135"/>
      <c r="Q39" s="137"/>
      <c r="R39" s="138"/>
      <c r="S39" s="135"/>
      <c r="T39" s="143"/>
      <c r="U39" s="120"/>
      <c r="V39" s="120"/>
    </row>
    <row r="40" spans="1:22" ht="30" customHeight="1" x14ac:dyDescent="0.25">
      <c r="B40" s="156" t="e">
        <f>'SCHEDA 3'!#REF!</f>
        <v>#REF!</v>
      </c>
      <c r="C40" s="149" t="e">
        <f>'SCHEDA 3'!#REF!</f>
        <v>#REF!</v>
      </c>
      <c r="D40" s="149">
        <f>'SCHEDA 2'!N27</f>
        <v>185000</v>
      </c>
      <c r="E40" s="149">
        <f>'SCHEDA 2'!O27</f>
        <v>0</v>
      </c>
      <c r="F40" s="149" t="e">
        <f>SUM(C40:E40)</f>
        <v>#REF!</v>
      </c>
      <c r="G40" s="129" t="s">
        <v>162</v>
      </c>
      <c r="H40" s="137">
        <v>309269.76000000001</v>
      </c>
      <c r="I40" s="138">
        <v>309269.76000000001</v>
      </c>
      <c r="J40" s="135">
        <f>I40-H40</f>
        <v>0</v>
      </c>
      <c r="K40" s="137"/>
      <c r="L40" s="138"/>
      <c r="M40" s="135">
        <f>L40-K40+J40</f>
        <v>0</v>
      </c>
      <c r="N40" s="137"/>
      <c r="O40" s="138"/>
      <c r="P40" s="135">
        <f>O40-N40+M40</f>
        <v>0</v>
      </c>
      <c r="Q40" s="137"/>
      <c r="R40" s="138"/>
      <c r="S40" s="135">
        <f>R40-Q40+P40</f>
        <v>0</v>
      </c>
      <c r="T40" s="143"/>
      <c r="U40" s="120"/>
      <c r="V40" s="120"/>
    </row>
    <row r="41" spans="1:22" ht="14.25" thickBot="1" x14ac:dyDescent="0.3">
      <c r="A41" s="144"/>
      <c r="B41" s="150" t="s">
        <v>155</v>
      </c>
      <c r="C41" s="157" t="e">
        <f>SUM(C6:C40)</f>
        <v>#REF!</v>
      </c>
      <c r="D41" s="157" t="e">
        <f>SUM(D6:D40)</f>
        <v>#REF!</v>
      </c>
      <c r="E41" s="157" t="e">
        <f>SUM(E6:E40)</f>
        <v>#REF!</v>
      </c>
      <c r="F41" s="151" t="e">
        <f t="shared" ref="F41:T41" si="5">SUM(F6:F40)</f>
        <v>#REF!</v>
      </c>
      <c r="G41" s="151">
        <f t="shared" si="5"/>
        <v>0</v>
      </c>
      <c r="H41" s="151" t="e">
        <f t="shared" si="5"/>
        <v>#REF!</v>
      </c>
      <c r="I41" s="151" t="e">
        <f t="shared" si="5"/>
        <v>#REF!</v>
      </c>
      <c r="J41" s="151" t="e">
        <f t="shared" si="5"/>
        <v>#REF!</v>
      </c>
      <c r="K41" s="151">
        <f t="shared" si="5"/>
        <v>0</v>
      </c>
      <c r="L41" s="151">
        <f t="shared" si="5"/>
        <v>0</v>
      </c>
      <c r="M41" s="151" t="e">
        <f t="shared" si="5"/>
        <v>#REF!</v>
      </c>
      <c r="N41" s="151">
        <f t="shared" si="5"/>
        <v>0</v>
      </c>
      <c r="O41" s="151">
        <f t="shared" si="5"/>
        <v>0</v>
      </c>
      <c r="P41" s="151" t="e">
        <f t="shared" si="5"/>
        <v>#REF!</v>
      </c>
      <c r="Q41" s="151">
        <f t="shared" si="5"/>
        <v>0</v>
      </c>
      <c r="R41" s="151">
        <f t="shared" si="5"/>
        <v>0</v>
      </c>
      <c r="S41" s="151" t="e">
        <f t="shared" si="5"/>
        <v>#REF!</v>
      </c>
      <c r="T41" s="151">
        <f t="shared" si="5"/>
        <v>0</v>
      </c>
      <c r="U41" s="120"/>
      <c r="V41" s="120"/>
    </row>
    <row r="42" spans="1:22" x14ac:dyDescent="0.25">
      <c r="B42" s="145"/>
      <c r="C42" s="158" t="e">
        <f>C41-'SCHEDA 1'!B13</f>
        <v>#REF!</v>
      </c>
      <c r="D42" s="145"/>
      <c r="E42" s="145"/>
      <c r="F42" s="145"/>
      <c r="G42" s="145"/>
      <c r="H42" s="146">
        <f>'[2]stanziamenti bilancio'!$H$47</f>
        <v>2462052.7599999998</v>
      </c>
      <c r="I42" s="146">
        <f>'[2]stanziamenti bilancio'!$I$47</f>
        <v>2984545.9299999997</v>
      </c>
      <c r="J42" s="146">
        <f>'[2]stanziamenti bilancio'!$J$47</f>
        <v>522493.17000000004</v>
      </c>
      <c r="K42" s="146"/>
      <c r="L42" s="146"/>
      <c r="M42" s="146"/>
      <c r="N42" s="146"/>
      <c r="O42" s="146"/>
      <c r="P42" s="146"/>
      <c r="Q42" s="146"/>
      <c r="R42" s="146"/>
      <c r="S42" s="146"/>
      <c r="T42" s="120"/>
      <c r="U42" s="120"/>
      <c r="V42" s="120"/>
    </row>
    <row r="43" spans="1:22" x14ac:dyDescent="0.25">
      <c r="B43" s="145"/>
      <c r="C43" s="145"/>
      <c r="D43" s="145"/>
      <c r="E43" s="145"/>
      <c r="F43" s="145"/>
      <c r="G43" s="145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20"/>
      <c r="U43" s="120"/>
      <c r="V43" s="120"/>
    </row>
    <row r="44" spans="1:22" x14ac:dyDescent="0.25">
      <c r="B44" s="145"/>
      <c r="C44" s="145"/>
      <c r="D44" s="145"/>
      <c r="E44" s="145"/>
      <c r="F44" s="145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20"/>
      <c r="U44" s="120"/>
      <c r="V44" s="120"/>
    </row>
    <row r="45" spans="1:22" x14ac:dyDescent="0.25">
      <c r="B45" s="145"/>
      <c r="C45" s="145"/>
      <c r="D45" s="145"/>
      <c r="E45" s="145"/>
      <c r="F45" s="145"/>
      <c r="G45" s="145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20"/>
      <c r="U45" s="120"/>
      <c r="V45" s="120"/>
    </row>
    <row r="46" spans="1:22" x14ac:dyDescent="0.25">
      <c r="B46" s="145"/>
      <c r="C46" s="145"/>
      <c r="D46" s="145"/>
      <c r="E46" s="145"/>
      <c r="F46" s="145"/>
      <c r="G46" s="145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20"/>
      <c r="U46" s="120"/>
      <c r="V46" s="120"/>
    </row>
    <row r="47" spans="1:22" x14ac:dyDescent="0.25">
      <c r="B47" s="145"/>
      <c r="C47" s="145"/>
      <c r="D47" s="145"/>
      <c r="E47" s="145"/>
      <c r="F47" s="145"/>
      <c r="G47" s="145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20"/>
      <c r="U47" s="120"/>
      <c r="V47" s="120"/>
    </row>
    <row r="48" spans="1:22" x14ac:dyDescent="0.25">
      <c r="B48" s="145"/>
      <c r="C48" s="145"/>
      <c r="D48" s="145"/>
      <c r="E48" s="145"/>
      <c r="F48" s="145"/>
      <c r="G48" s="145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20"/>
      <c r="U48" s="120"/>
      <c r="V48" s="120"/>
    </row>
    <row r="49" spans="2:22" x14ac:dyDescent="0.25">
      <c r="B49" s="145"/>
      <c r="C49" s="145"/>
      <c r="D49" s="145"/>
      <c r="E49" s="145"/>
      <c r="F49" s="145"/>
      <c r="G49" s="145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20"/>
      <c r="U49" s="120"/>
      <c r="V49" s="120"/>
    </row>
    <row r="50" spans="2:22" x14ac:dyDescent="0.25">
      <c r="B50" s="145"/>
      <c r="C50" s="145"/>
      <c r="D50" s="145"/>
      <c r="E50" s="145"/>
      <c r="F50" s="145"/>
      <c r="G50" s="145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20"/>
      <c r="U50" s="120"/>
      <c r="V50" s="120"/>
    </row>
    <row r="51" spans="2:22" x14ac:dyDescent="0.25">
      <c r="B51" s="145"/>
      <c r="C51" s="145"/>
      <c r="D51" s="145"/>
      <c r="E51" s="145"/>
      <c r="F51" s="145"/>
      <c r="G51" s="145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20"/>
      <c r="U51" s="120"/>
      <c r="V51" s="120"/>
    </row>
    <row r="52" spans="2:22" x14ac:dyDescent="0.25">
      <c r="B52" s="145"/>
      <c r="C52" s="145"/>
      <c r="D52" s="145"/>
      <c r="E52" s="145"/>
      <c r="F52" s="145"/>
      <c r="G52" s="145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20"/>
      <c r="U52" s="120"/>
      <c r="V52" s="120"/>
    </row>
    <row r="53" spans="2:22" x14ac:dyDescent="0.25">
      <c r="B53" s="145"/>
      <c r="C53" s="145"/>
      <c r="D53" s="145"/>
      <c r="E53" s="145"/>
      <c r="F53" s="145"/>
      <c r="G53" s="145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20"/>
    </row>
  </sheetData>
  <mergeCells count="7">
    <mergeCell ref="B1:T2"/>
    <mergeCell ref="B4:B5"/>
    <mergeCell ref="H4:J4"/>
    <mergeCell ref="K4:M4"/>
    <mergeCell ref="N4:P4"/>
    <mergeCell ref="T4:T5"/>
    <mergeCell ref="Q4:S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copertina</vt:lpstr>
      <vt:lpstr>SCHEDA 1</vt:lpstr>
      <vt:lpstr>SCHEDA 2</vt:lpstr>
      <vt:lpstr>SCHEDA 2B</vt:lpstr>
      <vt:lpstr>SCHEDA 3</vt:lpstr>
      <vt:lpstr>SCHEDA 3B</vt:lpstr>
      <vt:lpstr>SCHEDA 4</vt:lpstr>
      <vt:lpstr>stanziamenti bilancio</vt:lpstr>
      <vt:lpstr>'SCHEDA 3B'!Area_stampa</vt:lpstr>
      <vt:lpstr>'SCHEDA 3'!Tabella_1</vt:lpstr>
      <vt:lpstr>'SCHEDA 3B'!Tabella_1</vt:lpstr>
      <vt:lpstr>'SCHEDA 4'!Tabella_1</vt:lpstr>
      <vt:lpstr>'SCHEDA 2'!Titoli_stampa</vt:lpstr>
      <vt:lpstr>'SCHEDA 3'!Titoli_stampa</vt:lpstr>
      <vt:lpstr>'SCHEDA 3B'!Titoli_stampa</vt:lpstr>
      <vt:lpstr>'SCHEDA 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2017-07-10T17:48:31Z</dcterms:modified>
</cp:coreProperties>
</file>